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1.xml" ContentType="application/vnd.openxmlformats-officedocument.drawing+xml"/>
  <Override PartName="/xl/worksheets/sheet3.xml" ContentType="application/vnd.openxmlformats-officedocument.spreadsheetml.worksheet+xml"/>
  <Override PartName="/xl/chartsheets/sheet2.xml" ContentType="application/vnd.openxmlformats-officedocument.spreadsheetml.chartsheet+xml"/>
  <Override PartName="/xl/drawings/drawing2.xml" ContentType="application/vnd.openxmlformats-officedocument.drawing+xml"/>
  <Override PartName="/xl/chartsheets/sheet3.xml" ContentType="application/vnd.openxmlformats-officedocument.spreadsheetml.chartsheet+xml"/>
  <Override PartName="/xl/drawings/drawing3.xml" ContentType="application/vnd.openxmlformats-officedocument.drawing+xml"/>
  <Override PartName="/xl/chartsheets/sheet4.xml" ContentType="application/vnd.openxmlformats-officedocument.spreadsheetml.chartsheet+xml"/>
  <Override PartName="/xl/drawings/drawing4.xml" ContentType="application/vnd.openxmlformats-officedocument.drawing+xml"/>
  <Override PartName="/xl/chartsheets/sheet5.xml" ContentType="application/vnd.openxmlformats-officedocument.spreadsheetml.chartsheet+xml"/>
  <Override PartName="/xl/drawings/drawing5.xml" ContentType="application/vnd.openxmlformats-officedocument.drawing+xml"/>
  <Override PartName="/xl/chartsheets/sheet6.xml" ContentType="application/vnd.openxmlformats-officedocument.spreadsheetml.chartsheet+xml"/>
  <Override PartName="/xl/drawings/drawing6.xml" ContentType="application/vnd.openxmlformats-officedocument.drawing+xml"/>
  <Override PartName="/xl/chartsheets/sheet7.xml" ContentType="application/vnd.openxmlformats-officedocument.spreadsheetml.chartsheet+xml"/>
  <Override PartName="/xl/drawings/drawing7.xml" ContentType="application/vnd.openxmlformats-officedocument.drawing+xml"/>
  <Override PartName="/xl/chartsheets/sheet8.xml" ContentType="application/vnd.openxmlformats-officedocument.spreadsheetml.chartsheet+xml"/>
  <Override PartName="/xl/drawings/drawing8.xml" ContentType="application/vnd.openxmlformats-officedocument.drawing+xml"/>
  <Override PartName="/xl/chartsheets/sheet9.xml" ContentType="application/vnd.openxmlformats-officedocument.spreadsheetml.chartsheet+xml"/>
  <Override PartName="/xl/drawings/drawing9.xml" ContentType="application/vnd.openxmlformats-officedocument.drawing+xml"/>
  <Override PartName="/xl/chartsheets/sheet10.xml" ContentType="application/vnd.openxmlformats-officedocument.spreadsheetml.chartsheet+xml"/>
  <Override PartName="/xl/drawings/drawing1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50" yWindow="60" windowWidth="11025" windowHeight="9120" activeTab="0"/>
  </bookViews>
  <sheets>
    <sheet name="Tables" sheetId="1" r:id="rId1"/>
    <sheet name="List" sheetId="2" r:id="rId2"/>
    <sheet name="Crime_chart" sheetId="3" r:id="rId3"/>
    <sheet name="Crime" sheetId="4" r:id="rId4"/>
    <sheet name="Total Population" sheetId="5" r:id="rId5"/>
    <sheet name="Hartford Population" sheetId="6" r:id="rId6"/>
    <sheet name="Age" sheetId="7" r:id="rId7"/>
    <sheet name="Gender" sheetId="8" r:id="rId8"/>
    <sheet name="ForeignBorn" sheetId="9" r:id="rId9"/>
    <sheet name="Race" sheetId="10" r:id="rId10"/>
    <sheet name="Income" sheetId="11" r:id="rId11"/>
    <sheet name="Educ" sheetId="12" r:id="rId12"/>
    <sheet name="Unemployment" sheetId="13" r:id="rId13"/>
  </sheets>
  <definedNames/>
  <calcPr fullCalcOnLoad="1"/>
</workbook>
</file>

<file path=xl/sharedStrings.xml><?xml version="1.0" encoding="utf-8"?>
<sst xmlns="http://schemas.openxmlformats.org/spreadsheetml/2006/main" count="333" uniqueCount="228">
  <si>
    <t>Indicator</t>
  </si>
  <si>
    <t>Frog Hollow</t>
  </si>
  <si>
    <t>Tract 5028, 5029, 5030</t>
  </si>
  <si>
    <r>
      <t>1</t>
    </r>
    <r>
      <rPr>
        <sz val="10"/>
        <rFont val="Arial"/>
        <family val="2"/>
      </rPr>
      <t xml:space="preserve">For the purposes of this project, neighborhoods are defined as aggregations of whole census tracts.  In some cases neighborhood definitions are significantly different from traditional boundaries.  </t>
    </r>
  </si>
  <si>
    <r>
      <t>2</t>
    </r>
    <r>
      <rPr>
        <sz val="10"/>
        <rFont val="Arial"/>
        <family val="0"/>
      </rPr>
      <t>Note that all 915 people in Tract 5007 are in group quarters - institutionalized in correctional facilities, nursing homes or juvenile institutions.</t>
    </r>
  </si>
  <si>
    <r>
      <t>3</t>
    </r>
    <r>
      <rPr>
        <sz val="10"/>
        <rFont val="Arial"/>
        <family val="2"/>
      </rPr>
      <t>The residential portion of South Meadows is combined with South End by the city planning department</t>
    </r>
  </si>
  <si>
    <r>
      <t>4</t>
    </r>
    <r>
      <rPr>
        <sz val="10"/>
        <rFont val="Arial"/>
        <family val="2"/>
      </rPr>
      <t>In 2000, the U.S. Census Bureau administered a short form survey of everyone which is the basis of SF1 data.  They also administered a long form survey to 1 in 6 people which is the basis of SF3.  The SF3 is based on a sample and give estimates of the data.  When comparing the figures from SF1 and SF3 there can be differences as a result.  Data on income, poverty, and education occur only on SF3.  When calculating percentages, the denominator is the population figure found in SF3.</t>
    </r>
  </si>
  <si>
    <r>
      <t>5</t>
    </r>
    <r>
      <rPr>
        <sz val="10"/>
        <rFont val="Arial"/>
        <family val="2"/>
      </rPr>
      <t>A household is composed of all the people who occupy a housing unit as their usual place of residence.  Compare with household.</t>
    </r>
  </si>
  <si>
    <r>
      <t>6</t>
    </r>
    <r>
      <rPr>
        <sz val="10"/>
        <rFont val="Arial"/>
        <family val="2"/>
      </rPr>
      <t>The U.S. Census defines "Hispanic origin" as an ethnicity rather than a race. Race is a self-identification item in which respondents choose the race(s) with which they most closely identify.  Racial categories have been changed for this census, therefore Census 2000 race data are not comparable with data from previous censuses.  Those reported here for specific categories selected one race to describe themselves.  Those who chose two or more categories are included in "other non-Hispanic race."</t>
    </r>
  </si>
  <si>
    <r>
      <t>7</t>
    </r>
    <r>
      <rPr>
        <sz val="10"/>
        <rFont val="Arial"/>
        <family val="2"/>
      </rPr>
      <t>A family is defined as two or more people who reside together and are related by birth, marriage, or adoption.  Compare with household.</t>
    </r>
  </si>
  <si>
    <r>
      <t>8</t>
    </r>
    <r>
      <rPr>
        <sz val="10"/>
        <rFont val="Arial"/>
        <family val="2"/>
      </rPr>
      <t>A median is the middle value in a list of values and divides the list into two equal parts. Because of the way medians are reported by the census, we have used weights to determine median incomes.  We have taken the medians calculated for each tract, multiplied by the percentage of the population of the aggregated neighborhood, and summed them.</t>
    </r>
  </si>
  <si>
    <r>
      <t>9</t>
    </r>
    <r>
      <rPr>
        <sz val="10"/>
        <rFont val="Arial"/>
        <family val="2"/>
      </rPr>
      <t>A housing unit is as house, apartment, mobile home or trailer, group of rooms or a single room occupied as separate living quarters.  Separate living quarters are those in which the occupants live separately from other individuals and which have direct access from outside the building or through a common hall.</t>
    </r>
  </si>
  <si>
    <r>
      <t>10</t>
    </r>
    <r>
      <rPr>
        <sz val="10"/>
        <rFont val="Arial"/>
        <family val="2"/>
      </rPr>
      <t>Poverty is calculated for only a portion of the population - "those for whom poverty status can be calculated."  See www.census.gov/hhes/www/poverty.html.   The Federal Poverty Level is a set of income thresholds that vary family size and composition to determine who is poor.  The poverty threshold for a family of four was $17,029 in 1999. When calculating poverty, the government does not include costs for childcare and health care.  In addition, regional costs of living are not taken into consideration.</t>
    </r>
  </si>
  <si>
    <t>Frog Hollow Demographics</t>
  </si>
  <si>
    <t>People</t>
  </si>
  <si>
    <t>Total Population</t>
  </si>
  <si>
    <t># Males</t>
  </si>
  <si>
    <t># Females</t>
  </si>
  <si>
    <t># Children &lt;6 years</t>
  </si>
  <si>
    <t>% Children &lt;6 Years</t>
  </si>
  <si>
    <r>
      <t># Families</t>
    </r>
    <r>
      <rPr>
        <vertAlign val="superscript"/>
        <sz val="10"/>
        <rFont val="Arial"/>
        <family val="2"/>
      </rPr>
      <t>3</t>
    </r>
  </si>
  <si>
    <t># Single female householder with children</t>
  </si>
  <si>
    <t># Single male householder with children</t>
  </si>
  <si>
    <t># Married couple families with children</t>
  </si>
  <si>
    <t># Single householder no children present</t>
  </si>
  <si>
    <t># Single female householder no children present</t>
  </si>
  <si>
    <t># Single male householder no children present</t>
  </si>
  <si>
    <t># Married couple families no children present</t>
  </si>
  <si>
    <t xml:space="preserve"># Elderly 65+ </t>
  </si>
  <si>
    <t>% Elderly 65+</t>
  </si>
  <si>
    <t>% Children Living with Single Parents</t>
  </si>
  <si>
    <t>% Foreign Born</t>
  </si>
  <si>
    <t>% Speak a Language other Than English at Home</t>
  </si>
  <si>
    <r>
      <t># Hispanic/Latino</t>
    </r>
    <r>
      <rPr>
        <vertAlign val="superscript"/>
        <sz val="10"/>
        <rFont val="Arial"/>
        <family val="2"/>
      </rPr>
      <t>4</t>
    </r>
  </si>
  <si>
    <t># White non-Hispanic</t>
  </si>
  <si>
    <t># African American non-Hispanic</t>
  </si>
  <si>
    <t># Asian non-Hispanic</t>
  </si>
  <si>
    <t># other non-Hispanic</t>
  </si>
  <si>
    <t>% Hispanic/Latino</t>
  </si>
  <si>
    <t>% White non-Hispanic</t>
  </si>
  <si>
    <t>% African American non-Hispanic</t>
  </si>
  <si>
    <t>% Asian non-Hispanic</t>
  </si>
  <si>
    <t>% other non-Hispanic</t>
  </si>
  <si>
    <t>Income</t>
  </si>
  <si>
    <t>Mean Family Income</t>
  </si>
  <si>
    <t># Households</t>
  </si>
  <si>
    <t xml:space="preserve"> </t>
  </si>
  <si>
    <t>Mean Household Income</t>
  </si>
  <si>
    <t>Weighted Median Household Income</t>
  </si>
  <si>
    <t>Mean Income Female Head of Household</t>
  </si>
  <si>
    <t>Household Income by Categories:</t>
  </si>
  <si>
    <t>Total Number of Households:</t>
  </si>
  <si>
    <t>Less than $10,000</t>
  </si>
  <si>
    <t>$10,000 to $14,999</t>
  </si>
  <si>
    <t>$15,000 to $19,999</t>
  </si>
  <si>
    <t>$20,000 to $24,999</t>
  </si>
  <si>
    <t>$25,000 to $29,999</t>
  </si>
  <si>
    <t>$30,000 to $34,999</t>
  </si>
  <si>
    <t>$35,000 to $39,999</t>
  </si>
  <si>
    <t>$40,000 to $44,999</t>
  </si>
  <si>
    <t>$45,000 to $49,999</t>
  </si>
  <si>
    <t>$50,000 to $59,999</t>
  </si>
  <si>
    <t>$60,000 to $74,999</t>
  </si>
  <si>
    <t>$75,000 to $99,999</t>
  </si>
  <si>
    <t>$100,000 to $124,999</t>
  </si>
  <si>
    <t>$125,000 to $149,999</t>
  </si>
  <si>
    <t>$150,000 to $199,999</t>
  </si>
  <si>
    <t>$200,000 or more</t>
  </si>
  <si>
    <t>Housing</t>
  </si>
  <si>
    <t># Occupied Housing Units</t>
  </si>
  <si>
    <t>% Housing Owner-Occupied</t>
  </si>
  <si>
    <t>% Housing Rental</t>
  </si>
  <si>
    <t># Single-family detached units</t>
  </si>
  <si>
    <t># Owner-occupied single-family detached units</t>
  </si>
  <si>
    <t># Single-family attached units</t>
  </si>
  <si>
    <t># Condos (from Hartford Assessor's office, 2007)</t>
  </si>
  <si>
    <t># Owner-occupied single-family attached units</t>
  </si>
  <si>
    <t># Two- and three- and four-family units</t>
  </si>
  <si>
    <t># Owner-occupied two- and three- and four-family units</t>
  </si>
  <si>
    <t># Five or more family units (including mobile homes)</t>
  </si>
  <si>
    <r>
      <t>Poverty</t>
    </r>
    <r>
      <rPr>
        <i/>
        <vertAlign val="superscript"/>
        <sz val="10"/>
        <rFont val="Arial"/>
        <family val="2"/>
      </rPr>
      <t>8</t>
    </r>
  </si>
  <si>
    <t># People Living in Poverty</t>
  </si>
  <si>
    <t>% Children Living less than 100% Federal Poverty Level</t>
  </si>
  <si>
    <t>Education</t>
  </si>
  <si>
    <t>Employment</t>
  </si>
  <si>
    <t xml:space="preserve"># Single householder with children </t>
  </si>
  <si>
    <t xml:space="preserve">Weighted Median Family Income </t>
  </si>
  <si>
    <t xml:space="preserve">Weighted Median Income of Female Head of Household </t>
  </si>
  <si>
    <t xml:space="preserve"># Housing Units </t>
  </si>
  <si>
    <t xml:space="preserve">% Housing Units built before 1950 </t>
  </si>
  <si>
    <t xml:space="preserve">% Household living at current address &lt;1 year </t>
  </si>
  <si>
    <t>% Renters paying &gt;30% of Income on Housing</t>
  </si>
  <si>
    <t xml:space="preserve">% People Living in Poverty </t>
  </si>
  <si>
    <t xml:space="preserve">% Children Living less than 200% Federal Poverty Level </t>
  </si>
  <si>
    <t xml:space="preserve">% Families not &lt;100% Federal Poverty Level </t>
  </si>
  <si>
    <t xml:space="preserve">% Adults 25+ years without High School Diploma </t>
  </si>
  <si>
    <t>% Adults 25+ years with High School Diploma or Higher</t>
  </si>
  <si>
    <t>% Adults 25+ years with Associates Degree or Higher</t>
  </si>
  <si>
    <t xml:space="preserve">% Adults 25+ years with Bachelors Degree or Higher </t>
  </si>
  <si>
    <t># People &gt;16 In labor Force</t>
  </si>
  <si>
    <t xml:space="preserve">% People &gt;16 In Labor Force </t>
  </si>
  <si>
    <t xml:space="preserve"># Children Living in Families </t>
  </si>
  <si>
    <t xml:space="preserve"># Children Living With 2 Parents- No Parent in Labor Force </t>
  </si>
  <si>
    <t xml:space="preserve">% Children, Living With 2 Parents-No Parent in Labor Force </t>
  </si>
  <si>
    <t xml:space="preserve"># Children Living With 2 Parents-One Parent in Labor Force </t>
  </si>
  <si>
    <t>% Children, Living With 2 Parents-One Parent in Labor Force</t>
  </si>
  <si>
    <t xml:space="preserve"># Children Living With 2 Parents- Both Parents in Labor Force </t>
  </si>
  <si>
    <t xml:space="preserve">% Children, Living With 2 Parents- Both Parents in Labor Force </t>
  </si>
  <si>
    <t xml:space="preserve"># Children, Living With 1 Parent- Parent in Labor Force </t>
  </si>
  <si>
    <t xml:space="preserve">% Children, Living With 1 Parent- Parent in Labor Force </t>
  </si>
  <si>
    <t xml:space="preserve"># Children, Living With 1 Parent- Parent Not in Labor Force </t>
  </si>
  <si>
    <t xml:space="preserve">% Children, Living With 1 Parent- Parent not in Labor Force </t>
  </si>
  <si>
    <t xml:space="preserve">% People aged 16+ Unemployed </t>
  </si>
  <si>
    <t># Children less than 18 years</t>
  </si>
  <si>
    <t>% Children less than 18 Years</t>
  </si>
  <si>
    <t># Children Living with Single Parents</t>
  </si>
  <si>
    <t># People aged 16+ Unemployed</t>
  </si>
  <si>
    <t># People not in Labor Force</t>
  </si>
  <si>
    <t>Median Family Income</t>
  </si>
  <si>
    <t>Median Household Income</t>
  </si>
  <si>
    <t>Median Income of Female Head of Household</t>
  </si>
  <si>
    <t>% People not in Labor Force</t>
  </si>
  <si>
    <t>xxx</t>
  </si>
  <si>
    <t>Year</t>
  </si>
  <si>
    <t>Hartford Total</t>
  </si>
  <si>
    <t>Hartford Population Change from Previous Census</t>
  </si>
  <si>
    <t>Hartford Percent Change from Previous Census</t>
  </si>
  <si>
    <t>*Data are compiled from CensusCD Neighborhood Change Database (NCDB) created by GeoLytics, E. Brunswick, N.J. and the Urban Institute with financial support from the Rockefeller Foundation, 2003, and from the U. S. Census Bureau.</t>
  </si>
  <si>
    <t>Age of Population in 2000*</t>
  </si>
  <si>
    <t>Number of Hartford Residents in Age Range</t>
  </si>
  <si>
    <t>Percentage of Hartford Residents in Age Range</t>
  </si>
  <si>
    <t>0-19 years</t>
  </si>
  <si>
    <t>20-34 years</t>
  </si>
  <si>
    <t>35-64 years</t>
  </si>
  <si>
    <t>65+ years</t>
  </si>
  <si>
    <t>*All data are from U.S. Census SF3, the "long form" data which sampled 1 in 6 households</t>
  </si>
  <si>
    <t>Gender of Population in 2000</t>
  </si>
  <si>
    <t>Number of Hartford Residents</t>
  </si>
  <si>
    <t>Percentage of Hartford Residents</t>
  </si>
  <si>
    <t>Male</t>
  </si>
  <si>
    <t>Female</t>
  </si>
  <si>
    <t>Foreign Born</t>
  </si>
  <si>
    <t>Number of Foreign Born</t>
  </si>
  <si>
    <t>Percentage of Population That is Foreign Born</t>
  </si>
  <si>
    <t>Concentrations</t>
  </si>
  <si>
    <t>City of Hartford</t>
  </si>
  <si>
    <t>Jamaica, Peru, Poland, Italy, Portugal, Guyana, Bosnia, Colombia</t>
  </si>
  <si>
    <t>Race and Hispanic Background</t>
  </si>
  <si>
    <t>Hispanic</t>
  </si>
  <si>
    <t>Black, non-Hispanic</t>
  </si>
  <si>
    <t>White, non-Hispanic</t>
  </si>
  <si>
    <t>Other Race, non-Hispanic</t>
  </si>
  <si>
    <t>Data for the chart</t>
  </si>
  <si>
    <t>$30,378*</t>
  </si>
  <si>
    <t>* Adjusted for inflation to year 1999</t>
  </si>
  <si>
    <t>No High School Education</t>
  </si>
  <si>
    <t>Left School During High School</t>
  </si>
  <si>
    <t>High School Diploma Only</t>
  </si>
  <si>
    <t>Some College, No Degree</t>
  </si>
  <si>
    <t>Associates Degree</t>
  </si>
  <si>
    <t>Bachelors / Graduate, Professional Degree</t>
  </si>
  <si>
    <t>Hartford</t>
  </si>
  <si>
    <t>All values shown are percentages for adults over age 25</t>
  </si>
  <si>
    <t>Unemployment Level for Persons Age 16+</t>
  </si>
  <si>
    <t>Frog Hollow Total*</t>
  </si>
  <si>
    <t>Frog Hollow  Population Change from Previous Census</t>
  </si>
  <si>
    <t>Frog Hollow Percent Change from Previous Census</t>
  </si>
  <si>
    <t>Frog Hollow as a % of Hartford</t>
  </si>
  <si>
    <t>Number of Frog Hollow Residents in Age Range</t>
  </si>
  <si>
    <t>Percentage of Frog Hollow Residents in Age Range</t>
  </si>
  <si>
    <t>Number of Frog Hollow Residents</t>
  </si>
  <si>
    <t>Percentage of Frog Hollow Residents</t>
  </si>
  <si>
    <t>Frog Hollow Population As Compared to the City of Hartford: 1970 to 2000*</t>
  </si>
  <si>
    <t>Frog Hollow is defined as Census 2000 tracts 5028, 5029, 5030</t>
  </si>
  <si>
    <t>Peru, Jamaica, Syria, Turkey, Poland</t>
  </si>
  <si>
    <t>$18,477*</t>
  </si>
  <si>
    <t>Educational Attainment, Adults 25+</t>
  </si>
  <si>
    <t>Crime Statistics for Asylum Hill Neighborhood</t>
  </si>
  <si>
    <t>Data for the Chart</t>
  </si>
  <si>
    <t>Murder</t>
  </si>
  <si>
    <t>Rape</t>
  </si>
  <si>
    <t>Robbery</t>
  </si>
  <si>
    <t>Aggravated Assault</t>
  </si>
  <si>
    <t>Total Part 1 Crimes Against Persons</t>
  </si>
  <si>
    <t>Burglary</t>
  </si>
  <si>
    <t>Larceny</t>
  </si>
  <si>
    <t>Auto Theft</t>
  </si>
  <si>
    <t>Total Part 1 Crimes Against  Property</t>
  </si>
  <si>
    <t>Total Part 1 Crimes</t>
  </si>
  <si>
    <t>Loitering</t>
  </si>
  <si>
    <t>Noise Complaints</t>
  </si>
  <si>
    <t>Hartford Police Department, http://www.hartford.gov/police/crimeanalysis.htm</t>
  </si>
  <si>
    <t>Source:</t>
  </si>
  <si>
    <t xml:space="preserve">Total Population </t>
  </si>
  <si>
    <t># Children &lt;18 years</t>
  </si>
  <si>
    <t>% Children &lt;18 Years</t>
  </si>
  <si>
    <t># Single householder with own children</t>
  </si>
  <si>
    <t># Single female householder with own children</t>
  </si>
  <si>
    <t># Single male householder with own children</t>
  </si>
  <si>
    <t># Married couple families with own children</t>
  </si>
  <si>
    <t># Single householder no own children present</t>
  </si>
  <si>
    <t># Single female householder no own children present</t>
  </si>
  <si>
    <t># Single male householder no own children present</t>
  </si>
  <si>
    <t># Married couple families no own children present</t>
  </si>
  <si>
    <r>
      <t># Households</t>
    </r>
    <r>
      <rPr>
        <vertAlign val="superscript"/>
        <sz val="10"/>
        <rFont val="Arial"/>
        <family val="2"/>
      </rPr>
      <t>5</t>
    </r>
  </si>
  <si>
    <t>Household Income by Categories</t>
  </si>
  <si>
    <t># Housing Units</t>
  </si>
  <si>
    <t>% Household living at current address &lt;1 year</t>
  </si>
  <si>
    <t>% Housing Units built before 1950</t>
  </si>
  <si>
    <t>% People Living in Poverty</t>
  </si>
  <si>
    <t>% Children Living as less than 100% Federal Poverty Level</t>
  </si>
  <si>
    <t>% Families not in poverty (100% Federal Poverty Level)</t>
  </si>
  <si>
    <t>% Families in poverty (100% Federal Poverty Level)</t>
  </si>
  <si>
    <t>% Adults 25+ years without High School Diploma</t>
  </si>
  <si>
    <t>% Adults 25+ years with Bachelors Degree or Higher</t>
  </si>
  <si>
    <t># People aged 16+ In Labor Force</t>
  </si>
  <si>
    <t>% People aged 16+  Labor Force</t>
  </si>
  <si>
    <t>% People aged 16+ Not in the Labor Force</t>
  </si>
  <si>
    <t># Children Living in Families</t>
  </si>
  <si>
    <t># Children Living With 2 Parents- No Parent in Labor Force</t>
  </si>
  <si>
    <t>% Children, Living With 2 Parents-No Parent in Labor Force</t>
  </si>
  <si>
    <t># Children Living With 2 Parents-One Parent in Labor Force</t>
  </si>
  <si>
    <t># Children Living With 2 Parents- Both Parents in Labor Force</t>
  </si>
  <si>
    <t>% Children, Living With 2 Parents- Both Parents in Labor Force</t>
  </si>
  <si>
    <t># Children, Living With 1 Parent- Parent in Labor Force</t>
  </si>
  <si>
    <t>% Children, Living With 1 Parent- Parent in Labor Force</t>
  </si>
  <si>
    <t># Children, Living With 1 Parent- Parent Not in Labor Force</t>
  </si>
  <si>
    <t>% Children, Living With 1 Parent- Parent not in Labor Force</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</si>
</sst>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quot;#,##0.00"/>
    <numFmt numFmtId="167" formatCode="0.0"/>
    <numFmt numFmtId="168" formatCode="&quot;Yes&quot;;&quot;Yes&quot;;&quot;No&quot;"/>
    <numFmt numFmtId="169" formatCode="&quot;True&quot;;&quot;True&quot;;&quot;False&quot;"/>
    <numFmt numFmtId="170" formatCode="&quot;On&quot;;&quot;On&quot;;&quot;Off&quot;"/>
    <numFmt numFmtId="171" formatCode="[$€-2]\ #,##0.00_);[Red]\([$€-2]\ #,##0.00\)"/>
    <numFmt numFmtId="172" formatCode="_(&quot;$&quot;* #,##0_);_(&quot;$&quot;* \(#,##0\);_(&quot;$&quot;* &quot;-&quot;??_);_(@_)"/>
  </numFmts>
  <fonts count="11">
    <font>
      <sz val="10"/>
      <name val="Arial"/>
      <family val="0"/>
    </font>
    <font>
      <b/>
      <sz val="12"/>
      <name val="Arial"/>
      <family val="2"/>
    </font>
    <font>
      <b/>
      <sz val="10"/>
      <name val="Arial"/>
      <family val="0"/>
    </font>
    <font>
      <u val="single"/>
      <sz val="10"/>
      <color indexed="12"/>
      <name val="Arial"/>
      <family val="0"/>
    </font>
    <font>
      <vertAlign val="superscript"/>
      <sz val="10"/>
      <name val="Arial"/>
      <family val="2"/>
    </font>
    <font>
      <u val="single"/>
      <sz val="10"/>
      <color indexed="36"/>
      <name val="Arial"/>
      <family val="0"/>
    </font>
    <font>
      <sz val="8"/>
      <name val="Arial"/>
      <family val="0"/>
    </font>
    <font>
      <b/>
      <i/>
      <sz val="10"/>
      <name val="Arial"/>
      <family val="2"/>
    </font>
    <font>
      <i/>
      <sz val="10"/>
      <name val="Arial"/>
      <family val="2"/>
    </font>
    <font>
      <sz val="10"/>
      <color indexed="8"/>
      <name val="Arial"/>
      <family val="0"/>
    </font>
    <font>
      <i/>
      <vertAlign val="superscript"/>
      <sz val="10"/>
      <name val="Arial"/>
      <family val="2"/>
    </font>
  </fonts>
  <fills count="2">
    <fill>
      <patternFill/>
    </fill>
    <fill>
      <patternFill patternType="gray125"/>
    </fill>
  </fills>
  <borders count="7">
    <border>
      <left/>
      <right/>
      <top/>
      <bottom/>
      <diagonal/>
    </border>
    <border>
      <left style="thin"/>
      <right style="thin"/>
      <top style="thin"/>
      <bottom style="thin"/>
    </border>
    <border>
      <left style="thin"/>
      <right style="thin"/>
      <top>
        <color indexed="63"/>
      </top>
      <bottom style="thin"/>
    </border>
    <border>
      <left style="thin"/>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2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3" fillId="0" borderId="0" applyNumberFormat="0" applyFill="0" applyBorder="0" applyAlignment="0" applyProtection="0"/>
    <xf numFmtId="0" fontId="9" fillId="0" borderId="0">
      <alignment/>
      <protection/>
    </xf>
    <xf numFmtId="9" fontId="0" fillId="0" borderId="0" applyFont="0" applyFill="0" applyBorder="0" applyAlignment="0" applyProtection="0"/>
  </cellStyleXfs>
  <cellXfs count="99">
    <xf numFmtId="0" fontId="0" fillId="0" borderId="0" xfId="0" applyAlignment="1">
      <alignment/>
    </xf>
    <xf numFmtId="0" fontId="0" fillId="0" borderId="0" xfId="0" applyFont="1" applyBorder="1" applyAlignment="1">
      <alignment horizontal="left" wrapText="1"/>
    </xf>
    <xf numFmtId="0" fontId="0" fillId="0" borderId="0" xfId="0" applyFont="1" applyBorder="1" applyAlignment="1">
      <alignment horizontal="left" wrapText="1" indent="1"/>
    </xf>
    <xf numFmtId="0" fontId="7" fillId="0" borderId="0" xfId="0" applyFont="1" applyBorder="1" applyAlignment="1">
      <alignment wrapText="1"/>
    </xf>
    <xf numFmtId="3" fontId="0" fillId="0" borderId="0" xfId="0" applyNumberFormat="1" applyFont="1" applyFill="1" applyBorder="1" applyAlignment="1">
      <alignment horizontal="right" wrapText="1"/>
    </xf>
    <xf numFmtId="3" fontId="0" fillId="0" borderId="0" xfId="0" applyNumberFormat="1" applyFont="1" applyBorder="1" applyAlignment="1">
      <alignment horizontal="right" wrapText="1"/>
    </xf>
    <xf numFmtId="0" fontId="0" fillId="0" borderId="0" xfId="0" applyFont="1" applyBorder="1" applyAlignment="1">
      <alignment horizontal="right" wrapText="1"/>
    </xf>
    <xf numFmtId="0" fontId="1" fillId="0" borderId="0" xfId="0" applyFont="1" applyFill="1" applyBorder="1" applyAlignment="1">
      <alignment/>
    </xf>
    <xf numFmtId="0" fontId="0" fillId="0" borderId="0" xfId="0" applyFont="1" applyFill="1" applyBorder="1" applyAlignment="1">
      <alignment/>
    </xf>
    <xf numFmtId="0" fontId="0" fillId="0" borderId="0" xfId="0" applyBorder="1" applyAlignment="1">
      <alignment/>
    </xf>
    <xf numFmtId="0" fontId="2" fillId="0" borderId="0" xfId="0" applyFont="1" applyFill="1" applyBorder="1" applyAlignment="1">
      <alignment/>
    </xf>
    <xf numFmtId="0" fontId="0" fillId="0" borderId="0" xfId="0" applyNumberFormat="1" applyFont="1" applyFill="1" applyBorder="1" applyAlignment="1">
      <alignment vertical="center"/>
    </xf>
    <xf numFmtId="0" fontId="0" fillId="0" borderId="0" xfId="0" applyFont="1" applyFill="1" applyBorder="1" applyAlignment="1">
      <alignment vertical="center" wrapText="1"/>
    </xf>
    <xf numFmtId="0" fontId="7" fillId="0" borderId="0" xfId="0" applyNumberFormat="1" applyFont="1" applyFill="1" applyBorder="1" applyAlignment="1">
      <alignment vertical="center"/>
    </xf>
    <xf numFmtId="0" fontId="7" fillId="0" borderId="0" xfId="0" applyFont="1" applyFill="1" applyBorder="1" applyAlignment="1">
      <alignment vertical="center" wrapText="1"/>
    </xf>
    <xf numFmtId="0" fontId="7" fillId="0" borderId="0" xfId="0" applyFont="1" applyBorder="1" applyAlignment="1">
      <alignment/>
    </xf>
    <xf numFmtId="3" fontId="0" fillId="0" borderId="0" xfId="0" applyNumberFormat="1" applyFont="1" applyFill="1" applyBorder="1" applyAlignment="1">
      <alignment/>
    </xf>
    <xf numFmtId="3" fontId="0" fillId="0" borderId="0" xfId="0" applyNumberFormat="1" applyBorder="1" applyAlignment="1">
      <alignment/>
    </xf>
    <xf numFmtId="9" fontId="0" fillId="0" borderId="0" xfId="0" applyNumberFormat="1" applyFont="1" applyFill="1" applyBorder="1" applyAlignment="1">
      <alignment/>
    </xf>
    <xf numFmtId="1" fontId="0" fillId="0" borderId="0" xfId="0" applyNumberFormat="1" applyFont="1" applyFill="1" applyBorder="1" applyAlignment="1">
      <alignment horizontal="right"/>
    </xf>
    <xf numFmtId="3" fontId="0" fillId="0" borderId="0" xfId="0" applyNumberFormat="1" applyFont="1" applyFill="1" applyBorder="1" applyAlignment="1">
      <alignment horizontal="right"/>
    </xf>
    <xf numFmtId="0" fontId="0" fillId="0" borderId="0" xfId="0" applyFont="1" applyFill="1" applyBorder="1" applyAlignment="1">
      <alignment horizontal="right"/>
    </xf>
    <xf numFmtId="164" fontId="0" fillId="0" borderId="0" xfId="0" applyNumberFormat="1" applyFont="1" applyBorder="1" applyAlignment="1">
      <alignment horizontal="right" wrapText="1"/>
    </xf>
    <xf numFmtId="0" fontId="0" fillId="0" borderId="0" xfId="0" applyFont="1" applyBorder="1" applyAlignment="1">
      <alignment/>
    </xf>
    <xf numFmtId="165" fontId="0" fillId="0" borderId="0" xfId="0" applyNumberFormat="1" applyFont="1" applyFill="1" applyBorder="1" applyAlignment="1">
      <alignment horizontal="right"/>
    </xf>
    <xf numFmtId="165" fontId="0" fillId="0" borderId="0" xfId="0" applyNumberFormat="1" applyFont="1" applyFill="1" applyBorder="1" applyAlignment="1">
      <alignment/>
    </xf>
    <xf numFmtId="0" fontId="8" fillId="0" borderId="0" xfId="0" applyFont="1" applyFill="1" applyBorder="1" applyAlignment="1">
      <alignment/>
    </xf>
    <xf numFmtId="164" fontId="0" fillId="0" borderId="0" xfId="0" applyNumberFormat="1" applyBorder="1" applyAlignment="1">
      <alignment/>
    </xf>
    <xf numFmtId="164" fontId="0" fillId="0" borderId="0" xfId="0" applyNumberFormat="1" applyFont="1" applyFill="1" applyBorder="1" applyAlignment="1">
      <alignment horizontal="right"/>
    </xf>
    <xf numFmtId="0" fontId="7" fillId="0" borderId="0" xfId="0" applyFont="1" applyFill="1" applyBorder="1" applyAlignment="1">
      <alignment/>
    </xf>
    <xf numFmtId="164" fontId="0" fillId="0" borderId="0" xfId="0" applyNumberFormat="1" applyFont="1" applyFill="1" applyBorder="1" applyAlignment="1">
      <alignment/>
    </xf>
    <xf numFmtId="9" fontId="0" fillId="0" borderId="0" xfId="0" applyNumberFormat="1" applyFont="1" applyFill="1" applyBorder="1" applyAlignment="1">
      <alignment horizontal="right"/>
    </xf>
    <xf numFmtId="0" fontId="7" fillId="0" borderId="0" xfId="0" applyFont="1" applyFill="1" applyBorder="1" applyAlignment="1">
      <alignment horizontal="right"/>
    </xf>
    <xf numFmtId="0" fontId="0" fillId="0" borderId="0" xfId="0" applyNumberFormat="1" applyFont="1" applyFill="1" applyBorder="1" applyAlignment="1">
      <alignment/>
    </xf>
    <xf numFmtId="164" fontId="4" fillId="0" borderId="0" xfId="0" applyNumberFormat="1"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4" fillId="0" borderId="0" xfId="0" applyFont="1" applyFill="1" applyBorder="1" applyAlignment="1">
      <alignment/>
    </xf>
    <xf numFmtId="0" fontId="3" fillId="0" borderId="0" xfId="20" applyBorder="1" applyAlignment="1">
      <alignment/>
    </xf>
    <xf numFmtId="0" fontId="0" fillId="0" borderId="0" xfId="0" applyFill="1" applyBorder="1" applyAlignment="1">
      <alignment/>
    </xf>
    <xf numFmtId="165" fontId="0" fillId="0" borderId="0" xfId="0" applyNumberFormat="1" applyFont="1" applyFill="1" applyAlignment="1">
      <alignment/>
    </xf>
    <xf numFmtId="44" fontId="0" fillId="0" borderId="0" xfId="17" applyAlignment="1">
      <alignment/>
    </xf>
    <xf numFmtId="3" fontId="0" fillId="0" borderId="0" xfId="0" applyNumberFormat="1" applyFill="1" applyBorder="1" applyAlignment="1">
      <alignment/>
    </xf>
    <xf numFmtId="1" fontId="0" fillId="0" borderId="0" xfId="0" applyNumberFormat="1" applyBorder="1" applyAlignment="1">
      <alignment/>
    </xf>
    <xf numFmtId="164" fontId="0" fillId="0" borderId="0" xfId="0" applyNumberFormat="1" applyAlignment="1">
      <alignment/>
    </xf>
    <xf numFmtId="164" fontId="0" fillId="0" borderId="0" xfId="22" applyNumberFormat="1" applyFill="1" applyBorder="1" applyAlignment="1">
      <alignment/>
    </xf>
    <xf numFmtId="164" fontId="0" fillId="0" borderId="0" xfId="22" applyNumberFormat="1" applyFont="1" applyFill="1" applyBorder="1" applyAlignment="1">
      <alignment/>
    </xf>
    <xf numFmtId="1" fontId="0" fillId="0" borderId="0" xfId="0" applyNumberFormat="1" applyAlignment="1">
      <alignment/>
    </xf>
    <xf numFmtId="1" fontId="0" fillId="0" borderId="0" xfId="0" applyNumberFormat="1" applyFont="1" applyFill="1" applyBorder="1" applyAlignment="1">
      <alignment/>
    </xf>
    <xf numFmtId="0" fontId="9" fillId="0" borderId="0" xfId="21" applyFont="1" applyFill="1" applyBorder="1" applyAlignment="1">
      <alignment horizontal="right" wrapText="1"/>
      <protection/>
    </xf>
    <xf numFmtId="164" fontId="0" fillId="0" borderId="0" xfId="22" applyNumberFormat="1" applyBorder="1" applyAlignment="1">
      <alignment/>
    </xf>
    <xf numFmtId="164" fontId="0" fillId="0" borderId="0" xfId="0" applyNumberFormat="1" applyFill="1" applyBorder="1" applyAlignment="1">
      <alignment/>
    </xf>
    <xf numFmtId="0" fontId="0" fillId="0" borderId="1" xfId="0" applyBorder="1" applyAlignment="1">
      <alignment wrapText="1"/>
    </xf>
    <xf numFmtId="0" fontId="0" fillId="0" borderId="1" xfId="0" applyBorder="1" applyAlignment="1">
      <alignment/>
    </xf>
    <xf numFmtId="3" fontId="0" fillId="0" borderId="1" xfId="0" applyNumberFormat="1" applyBorder="1" applyAlignment="1">
      <alignment/>
    </xf>
    <xf numFmtId="164" fontId="0" fillId="0" borderId="1" xfId="22" applyNumberFormat="1" applyBorder="1" applyAlignment="1">
      <alignment/>
    </xf>
    <xf numFmtId="164" fontId="0" fillId="0" borderId="1" xfId="0" applyNumberFormat="1" applyBorder="1" applyAlignment="1">
      <alignment/>
    </xf>
    <xf numFmtId="0" fontId="0" fillId="0" borderId="0" xfId="0" applyAlignment="1">
      <alignment horizontal="center"/>
    </xf>
    <xf numFmtId="0" fontId="0" fillId="0" borderId="0" xfId="0" applyAlignment="1">
      <alignment/>
    </xf>
    <xf numFmtId="0" fontId="0" fillId="0" borderId="1" xfId="0" applyBorder="1" applyAlignment="1">
      <alignment/>
    </xf>
    <xf numFmtId="0" fontId="0" fillId="0" borderId="1" xfId="0" applyBorder="1" applyAlignment="1">
      <alignment horizontal="right"/>
    </xf>
    <xf numFmtId="3" fontId="0" fillId="0" borderId="1" xfId="0" applyNumberFormat="1" applyFill="1" applyBorder="1" applyAlignment="1">
      <alignment/>
    </xf>
    <xf numFmtId="0" fontId="0" fillId="0" borderId="0" xfId="0" applyBorder="1" applyAlignment="1">
      <alignment/>
    </xf>
    <xf numFmtId="0" fontId="0" fillId="0" borderId="2" xfId="0" applyBorder="1" applyAlignment="1">
      <alignment/>
    </xf>
    <xf numFmtId="6" fontId="0" fillId="0" borderId="1" xfId="0" applyNumberFormat="1" applyBorder="1" applyAlignment="1">
      <alignment horizontal="right"/>
    </xf>
    <xf numFmtId="0" fontId="0" fillId="0" borderId="3" xfId="0" applyBorder="1" applyAlignment="1">
      <alignment/>
    </xf>
    <xf numFmtId="0" fontId="0" fillId="0" borderId="3" xfId="0" applyBorder="1" applyAlignment="1">
      <alignment horizontal="right"/>
    </xf>
    <xf numFmtId="6" fontId="0" fillId="0" borderId="3" xfId="0" applyNumberFormat="1" applyBorder="1" applyAlignment="1">
      <alignment horizontal="right"/>
    </xf>
    <xf numFmtId="0" fontId="0" fillId="0" borderId="1" xfId="0" applyBorder="1" applyAlignment="1">
      <alignment horizontal="right" wrapText="1"/>
    </xf>
    <xf numFmtId="164" fontId="0" fillId="0" borderId="1" xfId="0" applyNumberFormat="1" applyFill="1" applyBorder="1" applyAlignment="1">
      <alignment/>
    </xf>
    <xf numFmtId="3" fontId="0" fillId="0" borderId="0" xfId="0" applyNumberFormat="1" applyAlignment="1">
      <alignment/>
    </xf>
    <xf numFmtId="0" fontId="6" fillId="0" borderId="0" xfId="0" applyFont="1" applyAlignment="1">
      <alignment horizontal="right"/>
    </xf>
    <xf numFmtId="3" fontId="0" fillId="0" borderId="1" xfId="0" applyNumberFormat="1" applyFont="1" applyFill="1" applyBorder="1" applyAlignment="1">
      <alignment horizontal="right"/>
    </xf>
    <xf numFmtId="0" fontId="2" fillId="0" borderId="0" xfId="0" applyFont="1" applyAlignment="1">
      <alignment/>
    </xf>
    <xf numFmtId="0" fontId="0" fillId="0" borderId="0" xfId="0" applyFont="1" applyAlignment="1">
      <alignment/>
    </xf>
    <xf numFmtId="0" fontId="0" fillId="0" borderId="0" xfId="0" applyFont="1" applyAlignment="1">
      <alignment wrapText="1"/>
    </xf>
    <xf numFmtId="0" fontId="3" fillId="0" borderId="0" xfId="20" applyFont="1" applyAlignment="1">
      <alignment/>
    </xf>
    <xf numFmtId="0" fontId="2" fillId="0" borderId="0" xfId="0" applyFont="1" applyBorder="1" applyAlignment="1">
      <alignment/>
    </xf>
    <xf numFmtId="164" fontId="0" fillId="0" borderId="0" xfId="22" applyNumberFormat="1" applyAlignment="1">
      <alignment/>
    </xf>
    <xf numFmtId="172" fontId="0" fillId="0" borderId="0" xfId="17" applyNumberFormat="1" applyAlignment="1">
      <alignment/>
    </xf>
    <xf numFmtId="0" fontId="0" fillId="0" borderId="0" xfId="0" applyFont="1" applyFill="1" applyAlignment="1">
      <alignment/>
    </xf>
    <xf numFmtId="0" fontId="7" fillId="0" borderId="0" xfId="0" applyFont="1" applyAlignment="1">
      <alignment/>
    </xf>
    <xf numFmtId="0" fontId="0" fillId="0" borderId="0" xfId="0" applyFill="1" applyAlignment="1">
      <alignment/>
    </xf>
    <xf numFmtId="0" fontId="8" fillId="0" borderId="0" xfId="0" applyFont="1" applyAlignment="1">
      <alignment/>
    </xf>
    <xf numFmtId="0" fontId="0" fillId="0" borderId="0" xfId="0" applyFont="1" applyBorder="1" applyAlignment="1">
      <alignment horizontal="left"/>
    </xf>
    <xf numFmtId="0" fontId="0" fillId="0" borderId="0" xfId="0" applyFont="1" applyBorder="1" applyAlignment="1">
      <alignment horizontal="left" indent="1"/>
    </xf>
    <xf numFmtId="10" fontId="0" fillId="0" borderId="0" xfId="0" applyNumberFormat="1" applyAlignment="1">
      <alignment/>
    </xf>
    <xf numFmtId="0" fontId="7" fillId="0" borderId="0" xfId="0" applyFont="1" applyFill="1" applyAlignment="1">
      <alignment/>
    </xf>
    <xf numFmtId="0" fontId="0" fillId="0" borderId="0" xfId="0" applyNumberFormat="1" applyFont="1" applyFill="1" applyAlignment="1">
      <alignment/>
    </xf>
    <xf numFmtId="164" fontId="0" fillId="0" borderId="0" xfId="0" applyNumberFormat="1" applyFont="1" applyFill="1" applyAlignment="1">
      <alignment/>
    </xf>
    <xf numFmtId="0" fontId="0" fillId="0" borderId="0" xfId="0" applyFont="1" applyFill="1" applyAlignment="1">
      <alignment/>
    </xf>
    <xf numFmtId="164" fontId="0" fillId="0" borderId="0" xfId="0" applyNumberFormat="1" applyFont="1" applyFill="1" applyAlignment="1">
      <alignment/>
    </xf>
    <xf numFmtId="0" fontId="0" fillId="0" borderId="0" xfId="0" applyNumberFormat="1" applyFont="1" applyFill="1" applyAlignment="1">
      <alignment/>
    </xf>
    <xf numFmtId="0" fontId="2" fillId="0" borderId="1" xfId="0" applyFont="1" applyBorder="1" applyAlignment="1">
      <alignment horizontal="center"/>
    </xf>
    <xf numFmtId="0" fontId="0" fillId="0" borderId="1" xfId="0" applyBorder="1" applyAlignment="1">
      <alignment horizontal="right"/>
    </xf>
    <xf numFmtId="0" fontId="0" fillId="0" borderId="4" xfId="0" applyBorder="1" applyAlignment="1">
      <alignment horizontal="center"/>
    </xf>
    <xf numFmtId="0" fontId="0" fillId="0" borderId="5" xfId="0" applyBorder="1" applyAlignment="1">
      <alignment horizontal="center"/>
    </xf>
    <xf numFmtId="0" fontId="0" fillId="0" borderId="6" xfId="0" applyBorder="1" applyAlignment="1">
      <alignment horizontal="center"/>
    </xf>
    <xf numFmtId="0" fontId="0" fillId="0" borderId="0" xfId="0" applyAlignment="1">
      <alignment horizontal="left" wrapText="1"/>
    </xf>
  </cellXfs>
  <cellStyles count="9">
    <cellStyle name="Normal" xfId="0"/>
    <cellStyle name="Comma" xfId="15"/>
    <cellStyle name="Comma [0]" xfId="16"/>
    <cellStyle name="Currency" xfId="17"/>
    <cellStyle name="Currency [0]" xfId="18"/>
    <cellStyle name="Followed Hyperlink" xfId="19"/>
    <cellStyle name="Hyperlink" xfId="20"/>
    <cellStyle name="Normal_Sheet4" xfId="21"/>
    <cellStyle name="Percent"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worksheet" Target="worksheets/sheet3.xml" /><Relationship Id="rId5" Type="http://schemas.openxmlformats.org/officeDocument/2006/relationships/chartsheet" Target="chartsheets/sheet2.xml" /><Relationship Id="rId6" Type="http://schemas.openxmlformats.org/officeDocument/2006/relationships/chartsheet" Target="chartsheets/sheet3.xml" /><Relationship Id="rId7" Type="http://schemas.openxmlformats.org/officeDocument/2006/relationships/chartsheet" Target="chartsheets/sheet4.xml" /><Relationship Id="rId8" Type="http://schemas.openxmlformats.org/officeDocument/2006/relationships/chartsheet" Target="chartsheets/sheet5.xml" /><Relationship Id="rId9" Type="http://schemas.openxmlformats.org/officeDocument/2006/relationships/chartsheet" Target="chartsheets/sheet6.xml" /><Relationship Id="rId10" Type="http://schemas.openxmlformats.org/officeDocument/2006/relationships/chartsheet" Target="chartsheets/sheet7.xml" /><Relationship Id="rId11" Type="http://schemas.openxmlformats.org/officeDocument/2006/relationships/chartsheet" Target="chartsheets/sheet8.xml" /><Relationship Id="rId12" Type="http://schemas.openxmlformats.org/officeDocument/2006/relationships/chartsheet" Target="chartsheets/sheet9.xml" /><Relationship Id="rId13" Type="http://schemas.openxmlformats.org/officeDocument/2006/relationships/chartsheet" Target="chartsheets/sheet10.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Crime in Frog Hollow, 2003 - 2007</a:t>
            </a:r>
          </a:p>
        </c:rich>
      </c:tx>
      <c:layout/>
      <c:spPr>
        <a:noFill/>
        <a:ln>
          <a:noFill/>
        </a:ln>
      </c:spPr>
    </c:title>
    <c:plotArea>
      <c:layout/>
      <c:barChart>
        <c:barDir val="col"/>
        <c:grouping val="clustered"/>
        <c:varyColors val="0"/>
        <c:ser>
          <c:idx val="4"/>
          <c:order val="0"/>
          <c:tx>
            <c:strRef>
              <c:f>Crime!$O$2</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Crime!$O$3:$O$9</c:f>
              <c:numCache>
                <c:ptCount val="7"/>
                <c:pt idx="0">
                  <c:v>2</c:v>
                </c:pt>
                <c:pt idx="1">
                  <c:v>3</c:v>
                </c:pt>
                <c:pt idx="2">
                  <c:v>84</c:v>
                </c:pt>
                <c:pt idx="3">
                  <c:v>59</c:v>
                </c:pt>
                <c:pt idx="4">
                  <c:v>147</c:v>
                </c:pt>
                <c:pt idx="5">
                  <c:v>482</c:v>
                </c:pt>
                <c:pt idx="6">
                  <c:v>150</c:v>
                </c:pt>
              </c:numCache>
            </c:numRef>
          </c:val>
        </c:ser>
        <c:ser>
          <c:idx val="3"/>
          <c:order val="1"/>
          <c:tx>
            <c:strRef>
              <c:f>Crime!$N$2</c:f>
              <c:strCache>
                <c:ptCount val="1"/>
                <c:pt idx="0">
                  <c:v>2004</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Crime!$N$3:$N$9</c:f>
              <c:numCache>
                <c:ptCount val="7"/>
                <c:pt idx="0">
                  <c:v>1</c:v>
                </c:pt>
                <c:pt idx="1">
                  <c:v>1</c:v>
                </c:pt>
                <c:pt idx="2">
                  <c:v>85</c:v>
                </c:pt>
                <c:pt idx="3">
                  <c:v>55</c:v>
                </c:pt>
                <c:pt idx="4">
                  <c:v>139</c:v>
                </c:pt>
                <c:pt idx="5">
                  <c:v>685</c:v>
                </c:pt>
                <c:pt idx="6">
                  <c:v>197</c:v>
                </c:pt>
              </c:numCache>
            </c:numRef>
          </c:val>
        </c:ser>
        <c:ser>
          <c:idx val="2"/>
          <c:order val="2"/>
          <c:tx>
            <c:strRef>
              <c:f>Crime!$M$2</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Crime!$M$3:$M$9</c:f>
              <c:numCache>
                <c:ptCount val="7"/>
                <c:pt idx="0">
                  <c:v>2</c:v>
                </c:pt>
                <c:pt idx="1">
                  <c:v>7</c:v>
                </c:pt>
                <c:pt idx="2">
                  <c:v>74</c:v>
                </c:pt>
                <c:pt idx="3">
                  <c:v>63</c:v>
                </c:pt>
                <c:pt idx="4">
                  <c:v>120</c:v>
                </c:pt>
                <c:pt idx="5">
                  <c:v>592</c:v>
                </c:pt>
                <c:pt idx="6">
                  <c:v>169</c:v>
                </c:pt>
              </c:numCache>
            </c:numRef>
          </c:val>
        </c:ser>
        <c:ser>
          <c:idx val="1"/>
          <c:order val="3"/>
          <c:tx>
            <c:strRef>
              <c:f>Crime!$L$2</c:f>
              <c:strCache>
                <c:ptCount val="1"/>
                <c:pt idx="0">
                  <c:v>2006</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Crime!$L$3:$L$9</c:f>
              <c:numCache>
                <c:ptCount val="7"/>
                <c:pt idx="0">
                  <c:v>2</c:v>
                </c:pt>
                <c:pt idx="1">
                  <c:v>2</c:v>
                </c:pt>
                <c:pt idx="2">
                  <c:v>90</c:v>
                </c:pt>
                <c:pt idx="3">
                  <c:v>65</c:v>
                </c:pt>
                <c:pt idx="4">
                  <c:v>86</c:v>
                </c:pt>
                <c:pt idx="5">
                  <c:v>591</c:v>
                </c:pt>
                <c:pt idx="6">
                  <c:v>131</c:v>
                </c:pt>
              </c:numCache>
            </c:numRef>
          </c:val>
        </c:ser>
        <c:ser>
          <c:idx val="0"/>
          <c:order val="4"/>
          <c:tx>
            <c:strRef>
              <c:f>Crime!$K$2</c:f>
              <c:strCache>
                <c:ptCount val="1"/>
                <c:pt idx="0">
                  <c:v>2007</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Crime!$J$3:$J$9</c:f>
              <c:strCache>
                <c:ptCount val="7"/>
                <c:pt idx="0">
                  <c:v>Murder</c:v>
                </c:pt>
                <c:pt idx="1">
                  <c:v>Rape</c:v>
                </c:pt>
                <c:pt idx="2">
                  <c:v>Robbery</c:v>
                </c:pt>
                <c:pt idx="3">
                  <c:v>Aggravated Assault</c:v>
                </c:pt>
                <c:pt idx="4">
                  <c:v>Burglary</c:v>
                </c:pt>
                <c:pt idx="5">
                  <c:v>Larceny</c:v>
                </c:pt>
                <c:pt idx="6">
                  <c:v>Auto Theft</c:v>
                </c:pt>
              </c:strCache>
            </c:strRef>
          </c:cat>
          <c:val>
            <c:numRef>
              <c:f>Crime!$K$3:$K$9</c:f>
              <c:numCache>
                <c:ptCount val="7"/>
                <c:pt idx="0">
                  <c:v>1</c:v>
                </c:pt>
                <c:pt idx="1">
                  <c:v>4</c:v>
                </c:pt>
                <c:pt idx="2">
                  <c:v>64</c:v>
                </c:pt>
                <c:pt idx="3">
                  <c:v>50</c:v>
                </c:pt>
                <c:pt idx="4">
                  <c:v>115</c:v>
                </c:pt>
                <c:pt idx="5">
                  <c:v>384</c:v>
                </c:pt>
                <c:pt idx="6">
                  <c:v>100</c:v>
                </c:pt>
              </c:numCache>
            </c:numRef>
          </c:val>
        </c:ser>
        <c:axId val="52890609"/>
        <c:axId val="6253434"/>
      </c:barChart>
      <c:catAx>
        <c:axId val="52890609"/>
        <c:scaling>
          <c:orientation val="minMax"/>
        </c:scaling>
        <c:axPos val="b"/>
        <c:delete val="0"/>
        <c:numFmt formatCode="General" sourceLinked="1"/>
        <c:majorTickMark val="out"/>
        <c:minorTickMark val="none"/>
        <c:tickLblPos val="nextTo"/>
        <c:crossAx val="6253434"/>
        <c:crosses val="autoZero"/>
        <c:auto val="1"/>
        <c:lblOffset val="100"/>
        <c:noMultiLvlLbl val="0"/>
      </c:catAx>
      <c:valAx>
        <c:axId val="6253434"/>
        <c:scaling>
          <c:orientation val="minMax"/>
        </c:scaling>
        <c:axPos val="l"/>
        <c:majorGridlines/>
        <c:delete val="0"/>
        <c:numFmt formatCode="General" sourceLinked="1"/>
        <c:majorTickMark val="out"/>
        <c:minorTickMark val="none"/>
        <c:tickLblPos val="nextTo"/>
        <c:crossAx val="52890609"/>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Unemployment, Frog Hollow and Hartford,
1990 and 2000</a:t>
            </a:r>
          </a:p>
        </c:rich>
      </c:tx>
      <c:layout/>
      <c:spPr>
        <a:noFill/>
        <a:ln>
          <a:noFill/>
        </a:ln>
      </c:spPr>
    </c:title>
    <c:plotArea>
      <c:layout>
        <c:manualLayout>
          <c:xMode val="edge"/>
          <c:yMode val="edge"/>
          <c:x val="0.0115"/>
          <c:y val="0.1055"/>
          <c:w val="0.87275"/>
          <c:h val="0.87775"/>
        </c:manualLayout>
      </c:layout>
      <c:barChart>
        <c:barDir val="col"/>
        <c:grouping val="clustered"/>
        <c:varyColors val="0"/>
        <c:ser>
          <c:idx val="0"/>
          <c:order val="0"/>
          <c:tx>
            <c:strRef>
              <c:f>Tables!$A$59</c:f>
              <c:strCache>
                <c:ptCount val="1"/>
                <c:pt idx="0">
                  <c:v>Frog Hollow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Tables!$B$59:$C$59</c:f>
              <c:numCache>
                <c:ptCount val="2"/>
                <c:pt idx="0">
                  <c:v>0.184</c:v>
                </c:pt>
                <c:pt idx="1">
                  <c:v>0.16</c:v>
                </c:pt>
              </c:numCache>
            </c:numRef>
          </c:val>
        </c:ser>
        <c:ser>
          <c:idx val="1"/>
          <c:order val="1"/>
          <c:tx>
            <c:strRef>
              <c:f>Tables!$A$60</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Tables!$B$58:$C$58</c:f>
              <c:numCache>
                <c:ptCount val="2"/>
                <c:pt idx="0">
                  <c:v>1990</c:v>
                </c:pt>
                <c:pt idx="1">
                  <c:v>2000</c:v>
                </c:pt>
              </c:numCache>
            </c:numRef>
          </c:cat>
          <c:val>
            <c:numRef>
              <c:f>Tables!$B$60:$C$60</c:f>
              <c:numCache>
                <c:ptCount val="2"/>
                <c:pt idx="0">
                  <c:v>0.107</c:v>
                </c:pt>
                <c:pt idx="1">
                  <c:v>0.091</c:v>
                </c:pt>
              </c:numCache>
            </c:numRef>
          </c:val>
        </c:ser>
        <c:axId val="34627227"/>
        <c:axId val="43209588"/>
      </c:barChart>
      <c:catAx>
        <c:axId val="34627227"/>
        <c:scaling>
          <c:orientation val="minMax"/>
        </c:scaling>
        <c:axPos val="b"/>
        <c:delete val="0"/>
        <c:numFmt formatCode="General" sourceLinked="1"/>
        <c:majorTickMark val="out"/>
        <c:minorTickMark val="none"/>
        <c:tickLblPos val="nextTo"/>
        <c:crossAx val="43209588"/>
        <c:crosses val="autoZero"/>
        <c:auto val="1"/>
        <c:lblOffset val="100"/>
        <c:noMultiLvlLbl val="0"/>
      </c:catAx>
      <c:valAx>
        <c:axId val="43209588"/>
        <c:scaling>
          <c:orientation val="minMax"/>
        </c:scaling>
        <c:axPos val="l"/>
        <c:majorGridlines/>
        <c:delete val="0"/>
        <c:numFmt formatCode="General" sourceLinked="1"/>
        <c:majorTickMark val="out"/>
        <c:minorTickMark val="none"/>
        <c:tickLblPos val="nextTo"/>
        <c:crossAx val="34627227"/>
        <c:crossesAt val="1"/>
        <c:crossBetween val="between"/>
        <c:dispUnits/>
      </c:valAx>
      <c:spPr>
        <a:solidFill>
          <a:srgbClr val="FFFFFF"/>
        </a:solidFill>
        <a:ln w="12700">
          <a:solidFill>
            <a:srgbClr val="808080"/>
          </a:solidFill>
        </a:ln>
      </c:spPr>
    </c:plotArea>
    <c:legend>
      <c:legendPos val="r"/>
      <c:layout>
        <c:manualLayout>
          <c:xMode val="edge"/>
          <c:yMode val="edge"/>
          <c:x val="0.8745"/>
          <c:y val="0.4915"/>
          <c:w val="0.12075"/>
          <c:h val="0.069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Frog Hollow Total Population</a:t>
            </a:r>
          </a:p>
        </c:rich>
      </c:tx>
      <c:layout/>
      <c:spPr>
        <a:noFill/>
        <a:ln>
          <a:noFill/>
        </a:ln>
      </c:spPr>
    </c:title>
    <c:plotArea>
      <c:layout/>
      <c:barChart>
        <c:barDir val="col"/>
        <c:grouping val="clustered"/>
        <c:varyColors val="0"/>
        <c:ser>
          <c:idx val="0"/>
          <c:order val="0"/>
          <c:tx>
            <c:strRef>
              <c:f>Tables!$B$2</c:f>
              <c:strCache>
                <c:ptCount val="1"/>
                <c:pt idx="0">
                  <c:v>Frog Hollow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Tables!$B$3:$B$6</c:f>
              <c:numCache>
                <c:ptCount val="4"/>
                <c:pt idx="0">
                  <c:v>12077</c:v>
                </c:pt>
                <c:pt idx="1">
                  <c:v>10668</c:v>
                </c:pt>
                <c:pt idx="2">
                  <c:v>11155</c:v>
                </c:pt>
                <c:pt idx="3">
                  <c:v>9323</c:v>
                </c:pt>
              </c:numCache>
            </c:numRef>
          </c:val>
        </c:ser>
        <c:axId val="56280907"/>
        <c:axId val="36766116"/>
      </c:barChart>
      <c:catAx>
        <c:axId val="56280907"/>
        <c:scaling>
          <c:orientation val="minMax"/>
        </c:scaling>
        <c:axPos val="b"/>
        <c:delete val="0"/>
        <c:numFmt formatCode="General" sourceLinked="1"/>
        <c:majorTickMark val="out"/>
        <c:minorTickMark val="none"/>
        <c:tickLblPos val="nextTo"/>
        <c:crossAx val="36766116"/>
        <c:crosses val="autoZero"/>
        <c:auto val="1"/>
        <c:lblOffset val="100"/>
        <c:noMultiLvlLbl val="0"/>
      </c:catAx>
      <c:valAx>
        <c:axId val="36766116"/>
        <c:scaling>
          <c:orientation val="minMax"/>
        </c:scaling>
        <c:axPos val="l"/>
        <c:majorGridlines/>
        <c:delete val="0"/>
        <c:numFmt formatCode="General" sourceLinked="1"/>
        <c:majorTickMark val="out"/>
        <c:minorTickMark val="none"/>
        <c:tickLblPos val="nextTo"/>
        <c:crossAx val="56280907"/>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Hartford Population Total</a:t>
            </a:r>
          </a:p>
        </c:rich>
      </c:tx>
      <c:layout/>
      <c:spPr>
        <a:noFill/>
        <a:ln>
          <a:noFill/>
        </a:ln>
      </c:spPr>
    </c:title>
    <c:plotArea>
      <c:layout/>
      <c:barChart>
        <c:barDir val="col"/>
        <c:grouping val="clustered"/>
        <c:varyColors val="0"/>
        <c:ser>
          <c:idx val="3"/>
          <c:order val="0"/>
          <c:tx>
            <c:strRef>
              <c:f>Tables!$E$2</c:f>
              <c:strCache>
                <c:ptCount val="1"/>
                <c:pt idx="0">
                  <c:v>Hartford Total</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Tables!$A$3:$A$6</c:f>
              <c:numCache>
                <c:ptCount val="4"/>
                <c:pt idx="0">
                  <c:v>1970</c:v>
                </c:pt>
                <c:pt idx="1">
                  <c:v>1980</c:v>
                </c:pt>
                <c:pt idx="2">
                  <c:v>1990</c:v>
                </c:pt>
                <c:pt idx="3">
                  <c:v>2000</c:v>
                </c:pt>
              </c:numCache>
            </c:numRef>
          </c:cat>
          <c:val>
            <c:numRef>
              <c:f>Tables!$E$3:$E$6</c:f>
              <c:numCache>
                <c:ptCount val="4"/>
                <c:pt idx="0">
                  <c:v>158017</c:v>
                </c:pt>
                <c:pt idx="1">
                  <c:v>136392</c:v>
                </c:pt>
                <c:pt idx="2">
                  <c:v>139739</c:v>
                </c:pt>
                <c:pt idx="3">
                  <c:v>124121</c:v>
                </c:pt>
              </c:numCache>
            </c:numRef>
          </c:val>
        </c:ser>
        <c:axId val="62459589"/>
        <c:axId val="25265390"/>
      </c:barChart>
      <c:catAx>
        <c:axId val="62459589"/>
        <c:scaling>
          <c:orientation val="minMax"/>
        </c:scaling>
        <c:axPos val="b"/>
        <c:delete val="0"/>
        <c:numFmt formatCode="General" sourceLinked="1"/>
        <c:majorTickMark val="out"/>
        <c:minorTickMark val="none"/>
        <c:tickLblPos val="nextTo"/>
        <c:crossAx val="25265390"/>
        <c:crosses val="autoZero"/>
        <c:auto val="1"/>
        <c:lblOffset val="100"/>
        <c:noMultiLvlLbl val="0"/>
      </c:catAx>
      <c:valAx>
        <c:axId val="25265390"/>
        <c:scaling>
          <c:orientation val="minMax"/>
        </c:scaling>
        <c:axPos val="l"/>
        <c:majorGridlines/>
        <c:delete val="0"/>
        <c:numFmt formatCode="General" sourceLinked="1"/>
        <c:majorTickMark val="out"/>
        <c:minorTickMark val="none"/>
        <c:tickLblPos val="nextTo"/>
        <c:crossAx val="62459589"/>
        <c:crossesAt val="1"/>
        <c:crossBetween val="between"/>
        <c:dispUnits/>
      </c:valAx>
      <c:spPr>
        <a:solidFill>
          <a:srgbClr val="FFFFFF"/>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Frog Hollow and Hartford Residents by Age</a:t>
            </a:r>
          </a:p>
        </c:rich>
      </c:tx>
      <c:layout/>
      <c:spPr>
        <a:noFill/>
        <a:ln>
          <a:noFill/>
        </a:ln>
      </c:spPr>
    </c:title>
    <c:plotArea>
      <c:layout>
        <c:manualLayout>
          <c:xMode val="edge"/>
          <c:yMode val="edge"/>
          <c:x val="0.0115"/>
          <c:y val="0.1055"/>
          <c:w val="0.814"/>
          <c:h val="0.87775"/>
        </c:manualLayout>
      </c:layout>
      <c:barChart>
        <c:barDir val="col"/>
        <c:grouping val="clustered"/>
        <c:varyColors val="0"/>
        <c:ser>
          <c:idx val="0"/>
          <c:order val="0"/>
          <c:tx>
            <c:strRef>
              <c:f>Tables!$C$13</c:f>
              <c:strCache>
                <c:ptCount val="1"/>
                <c:pt idx="0">
                  <c:v>Percentage of Frog Hollow Residents in Age Range</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Tables!$A$14:$A$17</c:f>
              <c:strCache>
                <c:ptCount val="4"/>
                <c:pt idx="0">
                  <c:v>0-19 years</c:v>
                </c:pt>
                <c:pt idx="1">
                  <c:v>20-34 years</c:v>
                </c:pt>
                <c:pt idx="2">
                  <c:v>35-64 years</c:v>
                </c:pt>
                <c:pt idx="3">
                  <c:v>65+ years</c:v>
                </c:pt>
              </c:strCache>
            </c:strRef>
          </c:cat>
          <c:val>
            <c:numRef>
              <c:f>Tables!$C$14:$C$17</c:f>
              <c:numCache>
                <c:ptCount val="4"/>
                <c:pt idx="0">
                  <c:v>0.409</c:v>
                </c:pt>
                <c:pt idx="1">
                  <c:v>0.248</c:v>
                </c:pt>
                <c:pt idx="2">
                  <c:v>0.262</c:v>
                </c:pt>
                <c:pt idx="3">
                  <c:v>0.081</c:v>
                </c:pt>
              </c:numCache>
            </c:numRef>
          </c:val>
        </c:ser>
        <c:ser>
          <c:idx val="1"/>
          <c:order val="1"/>
          <c:tx>
            <c:strRef>
              <c:f>Tables!$D$13</c:f>
              <c:strCache>
                <c:ptCount val="1"/>
                <c:pt idx="0">
                  <c:v>Number of Hartford Residents in Age Range</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Tables!$E$14:$E$17</c:f>
              <c:numCache>
                <c:ptCount val="4"/>
                <c:pt idx="0">
                  <c:v>0.339</c:v>
                </c:pt>
                <c:pt idx="1">
                  <c:v>0.243</c:v>
                </c:pt>
                <c:pt idx="2">
                  <c:v>0.324</c:v>
                </c:pt>
                <c:pt idx="3">
                  <c:v>0.095</c:v>
                </c:pt>
              </c:numCache>
            </c:numRef>
          </c:val>
        </c:ser>
        <c:axId val="26061919"/>
        <c:axId val="33230680"/>
      </c:barChart>
      <c:catAx>
        <c:axId val="26061919"/>
        <c:scaling>
          <c:orientation val="minMax"/>
        </c:scaling>
        <c:axPos val="b"/>
        <c:delete val="0"/>
        <c:numFmt formatCode="General" sourceLinked="1"/>
        <c:majorTickMark val="out"/>
        <c:minorTickMark val="none"/>
        <c:tickLblPos val="nextTo"/>
        <c:crossAx val="33230680"/>
        <c:crosses val="autoZero"/>
        <c:auto val="1"/>
        <c:lblOffset val="100"/>
        <c:noMultiLvlLbl val="0"/>
      </c:catAx>
      <c:valAx>
        <c:axId val="33230680"/>
        <c:scaling>
          <c:orientation val="minMax"/>
        </c:scaling>
        <c:axPos val="l"/>
        <c:majorGridlines/>
        <c:delete val="0"/>
        <c:numFmt formatCode="General" sourceLinked="1"/>
        <c:majorTickMark val="out"/>
        <c:minorTickMark val="none"/>
        <c:tickLblPos val="nextTo"/>
        <c:crossAx val="26061919"/>
        <c:crossesAt val="1"/>
        <c:crossBetween val="between"/>
        <c:dispUnits/>
      </c:valAx>
      <c:spPr>
        <a:solidFill>
          <a:srgbClr val="FFFFFF"/>
        </a:solidFill>
        <a:ln w="12700">
          <a:solidFill>
            <a:srgbClr val="808080"/>
          </a:solidFill>
        </a:ln>
      </c:spPr>
    </c:plotArea>
    <c:legend>
      <c:legendPos val="r"/>
      <c:layout>
        <c:manualLayout>
          <c:xMode val="edge"/>
          <c:yMode val="edge"/>
          <c:x val="0.83675"/>
          <c:y val="0.386"/>
          <c:w val="0.15825"/>
          <c:h val="0.201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Gender of Frog Hollow and Hartford Residents</a:t>
            </a:r>
          </a:p>
        </c:rich>
      </c:tx>
      <c:layout/>
      <c:spPr>
        <a:noFill/>
        <a:ln>
          <a:noFill/>
        </a:ln>
      </c:spPr>
    </c:title>
    <c:plotArea>
      <c:layout>
        <c:manualLayout>
          <c:xMode val="edge"/>
          <c:yMode val="edge"/>
          <c:x val="0.0115"/>
          <c:y val="0.1055"/>
          <c:w val="0.83025"/>
          <c:h val="0.87775"/>
        </c:manualLayout>
      </c:layout>
      <c:barChart>
        <c:barDir val="col"/>
        <c:grouping val="clustered"/>
        <c:varyColors val="0"/>
        <c:ser>
          <c:idx val="0"/>
          <c:order val="0"/>
          <c:tx>
            <c:strRef>
              <c:f>Tables!$C$22</c:f>
              <c:strCache>
                <c:ptCount val="1"/>
                <c:pt idx="0">
                  <c:v>Percentage of Frog Hollow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Tables!$A$23:$A$24</c:f>
              <c:strCache>
                <c:ptCount val="2"/>
                <c:pt idx="0">
                  <c:v>Male</c:v>
                </c:pt>
                <c:pt idx="1">
                  <c:v>Female</c:v>
                </c:pt>
              </c:strCache>
            </c:strRef>
          </c:cat>
          <c:val>
            <c:numRef>
              <c:f>Tables!$C$23:$C$24</c:f>
              <c:numCache>
                <c:ptCount val="2"/>
                <c:pt idx="0">
                  <c:v>0.484</c:v>
                </c:pt>
                <c:pt idx="1">
                  <c:v>0.516</c:v>
                </c:pt>
              </c:numCache>
            </c:numRef>
          </c:val>
        </c:ser>
        <c:ser>
          <c:idx val="1"/>
          <c:order val="1"/>
          <c:tx>
            <c:strRef>
              <c:f>Tables!$E$22</c:f>
              <c:strCache>
                <c:ptCount val="1"/>
                <c:pt idx="0">
                  <c:v>Percentage of Hartford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Tables!$E$23:$E$24</c:f>
              <c:numCache>
                <c:ptCount val="2"/>
                <c:pt idx="0">
                  <c:v>0.478</c:v>
                </c:pt>
                <c:pt idx="1">
                  <c:v>0.522</c:v>
                </c:pt>
              </c:numCache>
            </c:numRef>
          </c:val>
        </c:ser>
        <c:axId val="30640665"/>
        <c:axId val="7330530"/>
      </c:barChart>
      <c:catAx>
        <c:axId val="30640665"/>
        <c:scaling>
          <c:orientation val="minMax"/>
        </c:scaling>
        <c:axPos val="b"/>
        <c:delete val="0"/>
        <c:numFmt formatCode="General" sourceLinked="1"/>
        <c:majorTickMark val="out"/>
        <c:minorTickMark val="none"/>
        <c:tickLblPos val="nextTo"/>
        <c:crossAx val="7330530"/>
        <c:crosses val="autoZero"/>
        <c:auto val="1"/>
        <c:lblOffset val="100"/>
        <c:noMultiLvlLbl val="0"/>
      </c:catAx>
      <c:valAx>
        <c:axId val="7330530"/>
        <c:scaling>
          <c:orientation val="minMax"/>
        </c:scaling>
        <c:axPos val="l"/>
        <c:majorGridlines/>
        <c:delete val="0"/>
        <c:numFmt formatCode="General" sourceLinked="1"/>
        <c:majorTickMark val="out"/>
        <c:minorTickMark val="none"/>
        <c:tickLblPos val="nextTo"/>
        <c:crossAx val="30640665"/>
        <c:crossesAt val="1"/>
        <c:crossBetween val="between"/>
        <c:dispUnits/>
      </c:valAx>
      <c:spPr>
        <a:solidFill>
          <a:srgbClr val="FFFFFF"/>
        </a:solidFill>
        <a:ln w="12700">
          <a:solidFill>
            <a:srgbClr val="808080"/>
          </a:solidFill>
        </a:ln>
      </c:spPr>
    </c:plotArea>
    <c:legend>
      <c:legendPos val="r"/>
      <c:layout>
        <c:manualLayout>
          <c:xMode val="edge"/>
          <c:yMode val="edge"/>
          <c:x val="0.85"/>
          <c:y val="0.4795"/>
          <c:w val="0.142"/>
          <c:h val="0.132"/>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Percentage of Frog Hollow and Hartford who are Foreign Born</a:t>
            </a:r>
          </a:p>
        </c:rich>
      </c:tx>
      <c:layout/>
      <c:spPr>
        <a:noFill/>
        <a:ln>
          <a:noFill/>
        </a:ln>
      </c:spPr>
    </c:title>
    <c:plotArea>
      <c:layout/>
      <c:barChart>
        <c:barDir val="col"/>
        <c:grouping val="clustered"/>
        <c:varyColors val="0"/>
        <c:ser>
          <c:idx val="0"/>
          <c:order val="0"/>
          <c:tx>
            <c:strRef>
              <c:f>Tables!$A$30</c:f>
              <c:strCache>
                <c:ptCount val="1"/>
                <c:pt idx="0">
                  <c:v>Frog Hollow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Tables!$D$30</c:f>
              <c:numCache>
                <c:ptCount val="1"/>
                <c:pt idx="0">
                  <c:v>0.119</c:v>
                </c:pt>
              </c:numCache>
            </c:numRef>
          </c:val>
        </c:ser>
        <c:ser>
          <c:idx val="1"/>
          <c:order val="1"/>
          <c:tx>
            <c:strRef>
              <c:f>Tables!$A$31</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Tables!$D$29</c:f>
              <c:strCache>
                <c:ptCount val="1"/>
                <c:pt idx="0">
                  <c:v>Percentage of Population That is Foreign Born</c:v>
                </c:pt>
              </c:strCache>
            </c:strRef>
          </c:cat>
          <c:val>
            <c:numRef>
              <c:f>Tables!$D$31</c:f>
              <c:numCache>
                <c:ptCount val="1"/>
                <c:pt idx="0">
                  <c:v>0.186</c:v>
                </c:pt>
              </c:numCache>
            </c:numRef>
          </c:val>
        </c:ser>
        <c:axId val="65974771"/>
        <c:axId val="56902028"/>
      </c:barChart>
      <c:catAx>
        <c:axId val="65974771"/>
        <c:scaling>
          <c:orientation val="minMax"/>
        </c:scaling>
        <c:axPos val="b"/>
        <c:delete val="0"/>
        <c:numFmt formatCode="General" sourceLinked="1"/>
        <c:majorTickMark val="out"/>
        <c:minorTickMark val="none"/>
        <c:tickLblPos val="nextTo"/>
        <c:crossAx val="56902028"/>
        <c:crosses val="autoZero"/>
        <c:auto val="1"/>
        <c:lblOffset val="100"/>
        <c:noMultiLvlLbl val="0"/>
      </c:catAx>
      <c:valAx>
        <c:axId val="56902028"/>
        <c:scaling>
          <c:orientation val="minMax"/>
        </c:scaling>
        <c:axPos val="l"/>
        <c:majorGridlines/>
        <c:delete val="0"/>
        <c:numFmt formatCode="General" sourceLinked="1"/>
        <c:majorTickMark val="out"/>
        <c:minorTickMark val="none"/>
        <c:tickLblPos val="nextTo"/>
        <c:crossAx val="65974771"/>
        <c:crossesAt val="1"/>
        <c:crossBetween val="between"/>
        <c:dispUnits/>
      </c:valAx>
      <c:spPr>
        <a:solidFill>
          <a:srgbClr val="FFFFFF"/>
        </a:solidFill>
        <a:ln w="12700">
          <a:solidFill>
            <a:srgbClr val="808080"/>
          </a:solidFill>
        </a:ln>
      </c:spPr>
    </c:plotArea>
    <c:legend>
      <c:legendPos val="r"/>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Race and Ethnicity of Frog Hollow and Hartford Residents</a:t>
            </a:r>
          </a:p>
        </c:rich>
      </c:tx>
      <c:layout/>
      <c:spPr>
        <a:noFill/>
        <a:ln>
          <a:noFill/>
        </a:ln>
      </c:spPr>
    </c:title>
    <c:plotArea>
      <c:layout>
        <c:manualLayout>
          <c:xMode val="edge"/>
          <c:yMode val="edge"/>
          <c:x val="0.0115"/>
          <c:y val="0.1055"/>
          <c:w val="0.83025"/>
          <c:h val="0.87775"/>
        </c:manualLayout>
      </c:layout>
      <c:barChart>
        <c:barDir val="col"/>
        <c:grouping val="clustered"/>
        <c:varyColors val="0"/>
        <c:ser>
          <c:idx val="0"/>
          <c:order val="0"/>
          <c:tx>
            <c:strRef>
              <c:f>Tables!$C$35</c:f>
              <c:strCache>
                <c:ptCount val="1"/>
                <c:pt idx="0">
                  <c:v>Percentage of Frog Hollow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Tables!$C$36:$C$39</c:f>
              <c:numCache>
                <c:ptCount val="4"/>
                <c:pt idx="0">
                  <c:v>0.7167220851657192</c:v>
                </c:pt>
                <c:pt idx="1">
                  <c:v>0.12678322428402874</c:v>
                </c:pt>
                <c:pt idx="2">
                  <c:v>0.10575994851442669</c:v>
                </c:pt>
                <c:pt idx="3">
                  <c:v>0.05073474203582538</c:v>
                </c:pt>
              </c:numCache>
            </c:numRef>
          </c:val>
        </c:ser>
        <c:ser>
          <c:idx val="1"/>
          <c:order val="1"/>
          <c:tx>
            <c:strRef>
              <c:f>Tables!$E$35</c:f>
              <c:strCache>
                <c:ptCount val="1"/>
                <c:pt idx="0">
                  <c:v>Percentage of Hartford Residents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Tables!$A$36:$A$39</c:f>
              <c:strCache>
                <c:ptCount val="4"/>
                <c:pt idx="0">
                  <c:v>Hispanic</c:v>
                </c:pt>
                <c:pt idx="1">
                  <c:v>Black, non-Hispanic</c:v>
                </c:pt>
                <c:pt idx="2">
                  <c:v>White, non-Hispanic</c:v>
                </c:pt>
                <c:pt idx="3">
                  <c:v>Other Race, non-Hispanic</c:v>
                </c:pt>
              </c:strCache>
            </c:strRef>
          </c:cat>
          <c:val>
            <c:numRef>
              <c:f>Tables!$E$36:$E$39</c:f>
              <c:numCache>
                <c:ptCount val="4"/>
                <c:pt idx="0">
                  <c:v>0.406</c:v>
                </c:pt>
                <c:pt idx="1">
                  <c:v>0.381</c:v>
                </c:pt>
                <c:pt idx="2">
                  <c:v>0.188</c:v>
                </c:pt>
                <c:pt idx="3">
                  <c:v>0.025</c:v>
                </c:pt>
              </c:numCache>
            </c:numRef>
          </c:val>
        </c:ser>
        <c:axId val="42356205"/>
        <c:axId val="45661526"/>
      </c:barChart>
      <c:catAx>
        <c:axId val="42356205"/>
        <c:scaling>
          <c:orientation val="minMax"/>
        </c:scaling>
        <c:axPos val="b"/>
        <c:delete val="0"/>
        <c:numFmt formatCode="General" sourceLinked="1"/>
        <c:majorTickMark val="out"/>
        <c:minorTickMark val="none"/>
        <c:tickLblPos val="nextTo"/>
        <c:crossAx val="45661526"/>
        <c:crosses val="autoZero"/>
        <c:auto val="1"/>
        <c:lblOffset val="100"/>
        <c:noMultiLvlLbl val="0"/>
      </c:catAx>
      <c:valAx>
        <c:axId val="45661526"/>
        <c:scaling>
          <c:orientation val="minMax"/>
        </c:scaling>
        <c:axPos val="l"/>
        <c:majorGridlines/>
        <c:delete val="0"/>
        <c:numFmt formatCode="General" sourceLinked="1"/>
        <c:majorTickMark val="out"/>
        <c:minorTickMark val="none"/>
        <c:tickLblPos val="nextTo"/>
        <c:crossAx val="42356205"/>
        <c:crossesAt val="1"/>
        <c:crossBetween val="between"/>
        <c:dispUnits/>
      </c:valAx>
      <c:spPr>
        <a:solidFill>
          <a:srgbClr val="FFFFFF"/>
        </a:solidFill>
        <a:ln w="12700">
          <a:solidFill>
            <a:srgbClr val="808080"/>
          </a:solidFill>
        </a:ln>
      </c:spPr>
    </c:plotArea>
    <c:legend>
      <c:legendPos val="r"/>
      <c:layout>
        <c:manualLayout>
          <c:xMode val="edge"/>
          <c:yMode val="edge"/>
          <c:x val="0.8515"/>
          <c:y val="0.47725"/>
          <c:w val="0.1435"/>
          <c:h val="0.156"/>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Median Household Income, Frog Hollow and Hartford
in 1999 Dollars
</a:t>
            </a:r>
          </a:p>
        </c:rich>
      </c:tx>
      <c:layout/>
      <c:spPr>
        <a:noFill/>
        <a:ln>
          <a:noFill/>
        </a:ln>
      </c:spPr>
    </c:title>
    <c:plotArea>
      <c:layout>
        <c:manualLayout>
          <c:xMode val="edge"/>
          <c:yMode val="edge"/>
          <c:x val="0.0115"/>
          <c:y val="0.11"/>
          <c:w val="0.85325"/>
          <c:h val="0.87325"/>
        </c:manualLayout>
      </c:layout>
      <c:barChart>
        <c:barDir val="col"/>
        <c:grouping val="clustered"/>
        <c:varyColors val="0"/>
        <c:ser>
          <c:idx val="0"/>
          <c:order val="0"/>
          <c:tx>
            <c:strRef>
              <c:f>Tables!$A$45</c:f>
              <c:strCache>
                <c:ptCount val="1"/>
                <c:pt idx="0">
                  <c:v>Frog Hollow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Tables!$E$45:$F$45</c:f>
              <c:numCache>
                <c:ptCount val="2"/>
                <c:pt idx="0">
                  <c:v>18477</c:v>
                </c:pt>
                <c:pt idx="1">
                  <c:v>17333</c:v>
                </c:pt>
              </c:numCache>
            </c:numRef>
          </c:val>
        </c:ser>
        <c:ser>
          <c:idx val="1"/>
          <c:order val="1"/>
          <c:tx>
            <c:strRef>
              <c:f>Tables!$A$46</c:f>
              <c:strCache>
                <c:ptCount val="1"/>
                <c:pt idx="0">
                  <c:v>City of 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Tables!$B$44:$C$44</c:f>
              <c:numCache>
                <c:ptCount val="2"/>
                <c:pt idx="0">
                  <c:v>1990</c:v>
                </c:pt>
                <c:pt idx="1">
                  <c:v>2000</c:v>
                </c:pt>
              </c:numCache>
            </c:numRef>
          </c:cat>
          <c:val>
            <c:numRef>
              <c:f>Tables!$E$46:$F$46</c:f>
              <c:numCache>
                <c:ptCount val="2"/>
                <c:pt idx="0">
                  <c:v>30378</c:v>
                </c:pt>
                <c:pt idx="1">
                  <c:v>25150</c:v>
                </c:pt>
              </c:numCache>
            </c:numRef>
          </c:val>
        </c:ser>
        <c:axId val="8300551"/>
        <c:axId val="7596096"/>
      </c:barChart>
      <c:catAx>
        <c:axId val="8300551"/>
        <c:scaling>
          <c:orientation val="minMax"/>
        </c:scaling>
        <c:axPos val="b"/>
        <c:delete val="0"/>
        <c:numFmt formatCode="General" sourceLinked="1"/>
        <c:majorTickMark val="out"/>
        <c:minorTickMark val="none"/>
        <c:tickLblPos val="nextTo"/>
        <c:crossAx val="7596096"/>
        <c:crosses val="autoZero"/>
        <c:auto val="1"/>
        <c:lblOffset val="100"/>
        <c:noMultiLvlLbl val="0"/>
      </c:catAx>
      <c:valAx>
        <c:axId val="7596096"/>
        <c:scaling>
          <c:orientation val="minMax"/>
        </c:scaling>
        <c:axPos val="l"/>
        <c:majorGridlines/>
        <c:delete val="0"/>
        <c:numFmt formatCode="General" sourceLinked="1"/>
        <c:majorTickMark val="out"/>
        <c:minorTickMark val="none"/>
        <c:tickLblPos val="nextTo"/>
        <c:crossAx val="8300551"/>
        <c:crossesAt val="1"/>
        <c:crossBetween val="between"/>
        <c:dispUnits/>
      </c:valAx>
      <c:spPr>
        <a:solidFill>
          <a:srgbClr val="FFFFFF"/>
        </a:solidFill>
        <a:ln w="12700">
          <a:solidFill>
            <a:srgbClr val="808080"/>
          </a:solidFill>
        </a:ln>
      </c:spPr>
    </c:plotArea>
    <c:legend>
      <c:legendPos val="r"/>
      <c:layout>
        <c:manualLayout>
          <c:xMode val="edge"/>
          <c:yMode val="edge"/>
          <c:x val="0.845"/>
          <c:y val="0.494"/>
          <c:w val="0.15"/>
          <c:h val="0.0792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Educational Attainment, Adults Aged 25+
Frog Hollow and Hartford</a:t>
            </a:r>
          </a:p>
        </c:rich>
      </c:tx>
      <c:layout/>
      <c:spPr>
        <a:noFill/>
        <a:ln>
          <a:noFill/>
        </a:ln>
      </c:spPr>
    </c:title>
    <c:plotArea>
      <c:layout>
        <c:manualLayout>
          <c:xMode val="edge"/>
          <c:yMode val="edge"/>
          <c:x val="0.0115"/>
          <c:y val="0.139"/>
          <c:w val="0.87275"/>
          <c:h val="0.84425"/>
        </c:manualLayout>
      </c:layout>
      <c:barChart>
        <c:barDir val="col"/>
        <c:grouping val="clustered"/>
        <c:varyColors val="0"/>
        <c:ser>
          <c:idx val="0"/>
          <c:order val="0"/>
          <c:tx>
            <c:strRef>
              <c:f>Tables!$A$52</c:f>
              <c:strCache>
                <c:ptCount val="1"/>
                <c:pt idx="0">
                  <c:v>Frog Hollow</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Tables!$B$50:$G$51</c:f>
              <c:multiLvlStrCache>
                <c:ptCount val="6"/>
                <c:lvl>
                  <c:pt idx="0">
                    <c:v>No High School Education</c:v>
                  </c:pt>
                  <c:pt idx="1">
                    <c:v>Left School During High School</c:v>
                  </c:pt>
                  <c:pt idx="2">
                    <c:v>High School Diploma Only</c:v>
                  </c:pt>
                  <c:pt idx="3">
                    <c:v>Some College, No Degree</c:v>
                  </c:pt>
                  <c:pt idx="4">
                    <c:v>Associates Degree</c:v>
                  </c:pt>
                  <c:pt idx="5">
                    <c:v>Bachelors / Graduate, Professional Degree</c:v>
                  </c:pt>
                </c:lvl>
              </c:multiLvlStrCache>
            </c:multiLvlStrRef>
          </c:cat>
          <c:val>
            <c:numRef>
              <c:f>Tables!$B$52:$G$52</c:f>
              <c:numCache>
                <c:ptCount val="6"/>
                <c:pt idx="0">
                  <c:v>0.247</c:v>
                </c:pt>
                <c:pt idx="1">
                  <c:v>0.267</c:v>
                </c:pt>
                <c:pt idx="2">
                  <c:v>0.233</c:v>
                </c:pt>
                <c:pt idx="3">
                  <c:v>0.117</c:v>
                </c:pt>
                <c:pt idx="4">
                  <c:v>0.033</c:v>
                </c:pt>
                <c:pt idx="5">
                  <c:v>0.103</c:v>
                </c:pt>
              </c:numCache>
            </c:numRef>
          </c:val>
        </c:ser>
        <c:ser>
          <c:idx val="1"/>
          <c:order val="1"/>
          <c:tx>
            <c:strRef>
              <c:f>Tables!$A$53</c:f>
              <c:strCache>
                <c:ptCount val="1"/>
                <c:pt idx="0">
                  <c:v>Hartford</c:v>
                </c:pt>
              </c:strCache>
            </c:strRef>
          </c:tx>
          <c:invertIfNegative val="0"/>
          <c:extLst>
            <c:ext xmlns:c14="http://schemas.microsoft.com/office/drawing/2007/8/2/chart" uri="{6F2FDCE9-48DA-4B69-8628-5D25D57E5C99}">
              <c14:invertSolidFillFmt>
                <c14:spPr>
                  <a:solidFill>
                    <a:srgbClr val="000000"/>
                  </a:solidFill>
                </c14:spPr>
              </c14:invertSolidFillFmt>
            </c:ext>
          </c:extLst>
          <c:cat>
            <c:multiLvlStrRef>
              <c:f>Tables!$B$50:$G$51</c:f>
              <c:multiLvlStrCache>
                <c:ptCount val="6"/>
                <c:lvl>
                  <c:pt idx="0">
                    <c:v>No High School Education</c:v>
                  </c:pt>
                  <c:pt idx="1">
                    <c:v>Left School During High School</c:v>
                  </c:pt>
                  <c:pt idx="2">
                    <c:v>High School Diploma Only</c:v>
                  </c:pt>
                  <c:pt idx="3">
                    <c:v>Some College, No Degree</c:v>
                  </c:pt>
                  <c:pt idx="4">
                    <c:v>Associates Degree</c:v>
                  </c:pt>
                  <c:pt idx="5">
                    <c:v>Bachelors / Graduate, Professional Degree</c:v>
                  </c:pt>
                </c:lvl>
              </c:multiLvlStrCache>
            </c:multiLvlStrRef>
          </c:cat>
          <c:val>
            <c:numRef>
              <c:f>Tables!$B$53:$G$53</c:f>
              <c:numCache>
                <c:ptCount val="6"/>
                <c:pt idx="0">
                  <c:v>0.165</c:v>
                </c:pt>
                <c:pt idx="1">
                  <c:v>0.226</c:v>
                </c:pt>
                <c:pt idx="2">
                  <c:v>0.304</c:v>
                </c:pt>
                <c:pt idx="3">
                  <c:v>0.142</c:v>
                </c:pt>
                <c:pt idx="4">
                  <c:v>0.038</c:v>
                </c:pt>
                <c:pt idx="5">
                  <c:v>0.124</c:v>
                </c:pt>
              </c:numCache>
            </c:numRef>
          </c:val>
        </c:ser>
        <c:axId val="1256001"/>
        <c:axId val="11304010"/>
      </c:barChart>
      <c:catAx>
        <c:axId val="1256001"/>
        <c:scaling>
          <c:orientation val="minMax"/>
        </c:scaling>
        <c:axPos val="b"/>
        <c:delete val="0"/>
        <c:numFmt formatCode="General" sourceLinked="1"/>
        <c:majorTickMark val="out"/>
        <c:minorTickMark val="none"/>
        <c:tickLblPos val="nextTo"/>
        <c:crossAx val="11304010"/>
        <c:crosses val="autoZero"/>
        <c:auto val="1"/>
        <c:lblOffset val="100"/>
        <c:noMultiLvlLbl val="0"/>
      </c:catAx>
      <c:valAx>
        <c:axId val="11304010"/>
        <c:scaling>
          <c:orientation val="minMax"/>
        </c:scaling>
        <c:axPos val="l"/>
        <c:majorGridlines/>
        <c:delete val="0"/>
        <c:numFmt formatCode="General" sourceLinked="1"/>
        <c:majorTickMark val="out"/>
        <c:minorTickMark val="none"/>
        <c:tickLblPos val="nextTo"/>
        <c:crossAx val="1256001"/>
        <c:crossesAt val="1"/>
        <c:crossBetween val="between"/>
        <c:dispUnits/>
      </c:valAx>
      <c:spPr>
        <a:solidFill>
          <a:srgbClr val="FFFFFF"/>
        </a:solidFill>
        <a:ln w="12700">
          <a:solidFill>
            <a:srgbClr val="808080"/>
          </a:solidFill>
        </a:ln>
      </c:spPr>
    </c:plotArea>
    <c:legend>
      <c:legendPos val="r"/>
      <c:layout>
        <c:manualLayout>
          <c:xMode val="edge"/>
          <c:yMode val="edge"/>
          <c:x val="0.87775"/>
          <c:y val="0.46525"/>
          <c:w val="0.1175"/>
          <c:h val="0.0695"/>
        </c:manualLayout>
      </c:layout>
      <c:overlay val="0"/>
    </c:legend>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0.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3.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5.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7.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9.xml" /></Relationships>
</file>

<file path=xl/chartsheets/sheet1.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10.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2.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3.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5.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6.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7.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chartsheets/sheet8.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pageSetup horizontalDpi="600" verticalDpi="600" orientation="landscape"/>
  <drawing r:id="rId1"/>
</chartsheet>
</file>

<file path=xl/chartsheets/sheet9.xml><?xml version="1.0" encoding="utf-8"?>
<chartsheet xmlns="http://schemas.openxmlformats.org/spreadsheetml/2006/main" xmlns:r="http://schemas.openxmlformats.org/officeDocument/2006/relationships">
  <sheetViews>
    <sheetView workbookViewId="0" zoomScale="68"/>
  </sheetViews>
  <pageMargins left="0.75" right="0.75" top="1" bottom="1" header="0.5" footer="0.5"/>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10.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9.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http://www.hartford.gov/police/crimeanalysis.htm" TargetMode="External" /></Relationships>
</file>

<file path=xl/worksheets/sheet1.xml><?xml version="1.0" encoding="utf-8"?>
<worksheet xmlns="http://schemas.openxmlformats.org/spreadsheetml/2006/main" xmlns:r="http://schemas.openxmlformats.org/officeDocument/2006/relationships">
  <dimension ref="A1:I61"/>
  <sheetViews>
    <sheetView tabSelected="1" workbookViewId="0" topLeftCell="A1">
      <selection activeCell="B58" sqref="B58"/>
    </sheetView>
  </sheetViews>
  <sheetFormatPr defaultColWidth="9.140625" defaultRowHeight="12.75"/>
  <cols>
    <col min="1" max="1" width="15.421875" style="0" customWidth="1"/>
    <col min="2" max="2" width="14.421875" style="0" customWidth="1"/>
    <col min="3" max="3" width="15.28125" style="0" customWidth="1"/>
    <col min="4" max="4" width="14.7109375" style="0" customWidth="1"/>
    <col min="5" max="5" width="16.00390625" style="0" customWidth="1"/>
    <col min="6" max="6" width="11.8515625" style="0" customWidth="1"/>
    <col min="7" max="7" width="15.7109375" style="0" customWidth="1"/>
    <col min="8" max="8" width="13.28125" style="0" customWidth="1"/>
  </cols>
  <sheetData>
    <row r="1" spans="1:8" ht="12.75">
      <c r="A1" s="93" t="s">
        <v>172</v>
      </c>
      <c r="B1" s="93"/>
      <c r="C1" s="93"/>
      <c r="D1" s="93"/>
      <c r="E1" s="93"/>
      <c r="F1" s="93"/>
      <c r="G1" s="93"/>
      <c r="H1" s="93"/>
    </row>
    <row r="2" spans="1:8" ht="63.75">
      <c r="A2" s="52" t="s">
        <v>123</v>
      </c>
      <c r="B2" s="52" t="s">
        <v>164</v>
      </c>
      <c r="C2" s="52" t="s">
        <v>165</v>
      </c>
      <c r="D2" s="52" t="s">
        <v>166</v>
      </c>
      <c r="E2" s="52" t="s">
        <v>124</v>
      </c>
      <c r="F2" s="52" t="s">
        <v>125</v>
      </c>
      <c r="G2" s="52" t="s">
        <v>126</v>
      </c>
      <c r="H2" s="52" t="s">
        <v>167</v>
      </c>
    </row>
    <row r="3" spans="1:8" ht="17.25" customHeight="1">
      <c r="A3" s="53">
        <v>1970</v>
      </c>
      <c r="B3" s="54">
        <v>12077</v>
      </c>
      <c r="C3" s="53"/>
      <c r="D3" s="53"/>
      <c r="E3" s="54">
        <v>158017</v>
      </c>
      <c r="F3" s="53"/>
      <c r="G3" s="53"/>
      <c r="H3" s="55">
        <f>B3/E3</f>
        <v>0.07642848554269477</v>
      </c>
    </row>
    <row r="4" spans="1:8" ht="12.75">
      <c r="A4" s="53">
        <v>1980</v>
      </c>
      <c r="B4" s="54">
        <v>10668</v>
      </c>
      <c r="C4" s="54">
        <f>B4-B3</f>
        <v>-1409</v>
      </c>
      <c r="D4" s="55">
        <f>(B4-B3)/B3</f>
        <v>-0.11666804670033949</v>
      </c>
      <c r="E4" s="54">
        <v>136392</v>
      </c>
      <c r="F4" s="54">
        <v>-21625</v>
      </c>
      <c r="G4" s="56">
        <v>-0.137</v>
      </c>
      <c r="H4" s="55">
        <f>B4/E4</f>
        <v>0.07821573112792539</v>
      </c>
    </row>
    <row r="5" spans="1:8" ht="12.75">
      <c r="A5" s="53">
        <v>1990</v>
      </c>
      <c r="B5" s="54">
        <v>11155</v>
      </c>
      <c r="C5" s="54">
        <f>B5-B4</f>
        <v>487</v>
      </c>
      <c r="D5" s="56">
        <f>(B5-B4)/B4</f>
        <v>0.045650543682039746</v>
      </c>
      <c r="E5" s="54">
        <v>139739</v>
      </c>
      <c r="F5" s="54">
        <v>3347</v>
      </c>
      <c r="G5" s="56">
        <v>0.025</v>
      </c>
      <c r="H5" s="55">
        <f>B5/E5</f>
        <v>0.07982739249601042</v>
      </c>
    </row>
    <row r="6" spans="1:8" ht="12.75">
      <c r="A6" s="53">
        <v>2000</v>
      </c>
      <c r="B6" s="54">
        <v>9323</v>
      </c>
      <c r="C6" s="54">
        <f>B6-B5</f>
        <v>-1832</v>
      </c>
      <c r="D6" s="56">
        <f>(B6-B5)/B5</f>
        <v>-0.16423128641864634</v>
      </c>
      <c r="E6" s="54">
        <v>124121</v>
      </c>
      <c r="F6" s="54">
        <v>-15618</v>
      </c>
      <c r="G6" s="56">
        <v>-0.126</v>
      </c>
      <c r="H6" s="55">
        <f>B6/E6</f>
        <v>0.07511218891243222</v>
      </c>
    </row>
    <row r="7" ht="12.75">
      <c r="A7" t="s">
        <v>173</v>
      </c>
    </row>
    <row r="8" spans="1:7" ht="25.5" customHeight="1">
      <c r="A8" s="98" t="s">
        <v>127</v>
      </c>
      <c r="B8" s="98"/>
      <c r="C8" s="98"/>
      <c r="D8" s="98"/>
      <c r="E8" s="98"/>
      <c r="F8" s="98"/>
      <c r="G8" s="98"/>
    </row>
    <row r="9" ht="12.75">
      <c r="A9" s="57"/>
    </row>
    <row r="10" ht="12.75">
      <c r="A10" s="57"/>
    </row>
    <row r="11" ht="12.75">
      <c r="A11" s="58"/>
    </row>
    <row r="12" spans="1:5" ht="12.75">
      <c r="A12" s="93" t="s">
        <v>128</v>
      </c>
      <c r="B12" s="93"/>
      <c r="C12" s="93"/>
      <c r="D12" s="93"/>
      <c r="E12" s="93"/>
    </row>
    <row r="13" spans="1:5" ht="51">
      <c r="A13" s="59"/>
      <c r="B13" s="52" t="s">
        <v>168</v>
      </c>
      <c r="C13" s="52" t="s">
        <v>169</v>
      </c>
      <c r="D13" s="52" t="s">
        <v>129</v>
      </c>
      <c r="E13" s="52" t="s">
        <v>130</v>
      </c>
    </row>
    <row r="14" spans="1:5" ht="12.75">
      <c r="A14" s="60" t="s">
        <v>131</v>
      </c>
      <c r="B14" s="54">
        <v>3813</v>
      </c>
      <c r="C14" s="55">
        <v>0.409</v>
      </c>
      <c r="D14" s="54">
        <v>41162</v>
      </c>
      <c r="E14" s="55">
        <v>0.339</v>
      </c>
    </row>
    <row r="15" spans="1:5" ht="12.75">
      <c r="A15" s="60" t="s">
        <v>132</v>
      </c>
      <c r="B15" s="54">
        <v>2310</v>
      </c>
      <c r="C15" s="55">
        <v>0.248</v>
      </c>
      <c r="D15" s="54">
        <v>29490</v>
      </c>
      <c r="E15" s="56">
        <v>0.243</v>
      </c>
    </row>
    <row r="16" spans="1:5" ht="12.75">
      <c r="A16" s="60" t="s">
        <v>133</v>
      </c>
      <c r="B16" s="54">
        <v>2441</v>
      </c>
      <c r="C16" s="55">
        <v>0.262</v>
      </c>
      <c r="D16" s="54">
        <v>39338</v>
      </c>
      <c r="E16" s="56">
        <v>0.324</v>
      </c>
    </row>
    <row r="17" spans="1:5" ht="12.75">
      <c r="A17" s="60" t="s">
        <v>134</v>
      </c>
      <c r="B17" s="53">
        <v>759</v>
      </c>
      <c r="C17" s="55">
        <v>0.081</v>
      </c>
      <c r="D17" s="54">
        <v>11588</v>
      </c>
      <c r="E17" s="56">
        <v>0.095</v>
      </c>
    </row>
    <row r="18" spans="1:3" ht="12.75">
      <c r="A18" t="s">
        <v>135</v>
      </c>
      <c r="B18" s="70"/>
      <c r="C18" s="44"/>
    </row>
    <row r="21" spans="1:5" ht="12.75">
      <c r="A21" s="93" t="s">
        <v>136</v>
      </c>
      <c r="B21" s="93"/>
      <c r="C21" s="93"/>
      <c r="D21" s="93"/>
      <c r="E21" s="93"/>
    </row>
    <row r="22" spans="1:5" ht="38.25">
      <c r="A22" s="53"/>
      <c r="B22" s="52" t="s">
        <v>170</v>
      </c>
      <c r="C22" s="52" t="s">
        <v>171</v>
      </c>
      <c r="D22" s="52" t="s">
        <v>137</v>
      </c>
      <c r="E22" s="52" t="s">
        <v>138</v>
      </c>
    </row>
    <row r="23" spans="1:5" ht="12.75">
      <c r="A23" s="60" t="s">
        <v>139</v>
      </c>
      <c r="B23" s="61">
        <v>4510</v>
      </c>
      <c r="C23" s="55">
        <v>0.484</v>
      </c>
      <c r="D23" s="54">
        <v>58071</v>
      </c>
      <c r="E23" s="56">
        <v>0.478</v>
      </c>
    </row>
    <row r="24" spans="1:5" ht="12.75">
      <c r="A24" s="60" t="s">
        <v>140</v>
      </c>
      <c r="B24" s="61">
        <v>4813</v>
      </c>
      <c r="C24" s="55">
        <v>0.516</v>
      </c>
      <c r="D24" s="54">
        <v>63507</v>
      </c>
      <c r="E24" s="56">
        <v>0.522</v>
      </c>
    </row>
    <row r="25" spans="1:5" ht="12.75">
      <c r="A25" t="s">
        <v>135</v>
      </c>
      <c r="B25" s="9"/>
      <c r="C25" s="50"/>
      <c r="D25" s="17"/>
      <c r="E25" s="27"/>
    </row>
    <row r="28" spans="1:5" ht="12.75">
      <c r="A28" s="93" t="s">
        <v>141</v>
      </c>
      <c r="B28" s="93"/>
      <c r="C28" s="93"/>
      <c r="D28" s="93"/>
      <c r="E28" s="93"/>
    </row>
    <row r="29" spans="1:5" ht="49.5" customHeight="1">
      <c r="A29" s="53"/>
      <c r="B29" s="52" t="s">
        <v>142</v>
      </c>
      <c r="C29" s="52" t="s">
        <v>15</v>
      </c>
      <c r="D29" s="52" t="s">
        <v>143</v>
      </c>
      <c r="E29" s="52" t="s">
        <v>144</v>
      </c>
    </row>
    <row r="30" spans="1:5" ht="42.75" customHeight="1">
      <c r="A30" s="53" t="s">
        <v>1</v>
      </c>
      <c r="B30" s="54">
        <v>1107</v>
      </c>
      <c r="C30" s="54">
        <v>9323</v>
      </c>
      <c r="D30" s="56">
        <v>0.119</v>
      </c>
      <c r="E30" s="52" t="s">
        <v>174</v>
      </c>
    </row>
    <row r="31" spans="1:5" ht="54" customHeight="1">
      <c r="A31" s="53" t="s">
        <v>145</v>
      </c>
      <c r="B31" s="54">
        <v>22614</v>
      </c>
      <c r="C31" s="54">
        <v>124121</v>
      </c>
      <c r="D31" s="56">
        <v>0.186</v>
      </c>
      <c r="E31" s="52" t="s">
        <v>146</v>
      </c>
    </row>
    <row r="32" spans="1:9" ht="12.75">
      <c r="A32" t="s">
        <v>135</v>
      </c>
      <c r="G32" s="71"/>
      <c r="H32" s="71"/>
      <c r="I32" s="71"/>
    </row>
    <row r="34" spans="1:5" ht="12.75">
      <c r="A34" s="93" t="s">
        <v>147</v>
      </c>
      <c r="B34" s="93"/>
      <c r="C34" s="93"/>
      <c r="D34" s="93"/>
      <c r="E34" s="93"/>
    </row>
    <row r="35" spans="1:5" ht="38.25">
      <c r="A35" s="53"/>
      <c r="B35" s="52" t="s">
        <v>170</v>
      </c>
      <c r="C35" s="52" t="s">
        <v>171</v>
      </c>
      <c r="D35" s="52" t="s">
        <v>137</v>
      </c>
      <c r="E35" s="52" t="s">
        <v>138</v>
      </c>
    </row>
    <row r="36" spans="1:5" ht="14.25" customHeight="1">
      <c r="A36" s="52" t="s">
        <v>148</v>
      </c>
      <c r="B36" s="72">
        <v>6682</v>
      </c>
      <c r="C36" s="55">
        <v>0.7167220851657192</v>
      </c>
      <c r="D36" s="54">
        <v>49361</v>
      </c>
      <c r="E36" s="56">
        <v>0.406</v>
      </c>
    </row>
    <row r="37" spans="1:5" ht="25.5">
      <c r="A37" s="52" t="s">
        <v>149</v>
      </c>
      <c r="B37" s="72">
        <v>1182</v>
      </c>
      <c r="C37" s="55">
        <v>0.12678322428402874</v>
      </c>
      <c r="D37" s="54">
        <v>46321</v>
      </c>
      <c r="E37" s="56">
        <v>0.381</v>
      </c>
    </row>
    <row r="38" spans="1:5" ht="25.5">
      <c r="A38" s="52" t="s">
        <v>150</v>
      </c>
      <c r="B38" s="61">
        <v>986</v>
      </c>
      <c r="C38" s="55">
        <v>0.10575994851442669</v>
      </c>
      <c r="D38" s="54">
        <v>22857</v>
      </c>
      <c r="E38" s="56">
        <v>0.188</v>
      </c>
    </row>
    <row r="39" spans="1:5" ht="25.5">
      <c r="A39" s="52" t="s">
        <v>151</v>
      </c>
      <c r="B39" s="53">
        <v>473</v>
      </c>
      <c r="C39" s="55">
        <v>0.05073474203582538</v>
      </c>
      <c r="D39" s="54">
        <v>3039</v>
      </c>
      <c r="E39" s="56">
        <v>0.025</v>
      </c>
    </row>
    <row r="40" spans="1:3" ht="12.75">
      <c r="A40" t="s">
        <v>135</v>
      </c>
      <c r="B40" s="70"/>
      <c r="C40" s="44"/>
    </row>
    <row r="43" spans="1:4" ht="12.75">
      <c r="A43" s="95" t="s">
        <v>119</v>
      </c>
      <c r="B43" s="96"/>
      <c r="C43" s="97"/>
      <c r="D43" s="62"/>
    </row>
    <row r="44" spans="1:5" ht="12.75">
      <c r="A44" s="63"/>
      <c r="B44" s="63">
        <v>1990</v>
      </c>
      <c r="C44" s="63">
        <v>2000</v>
      </c>
      <c r="E44" t="s">
        <v>152</v>
      </c>
    </row>
    <row r="45" spans="1:6" ht="12.75">
      <c r="A45" s="53" t="s">
        <v>1</v>
      </c>
      <c r="B45" s="66" t="s">
        <v>175</v>
      </c>
      <c r="C45" s="64">
        <v>17333</v>
      </c>
      <c r="E45" s="67">
        <v>18477</v>
      </c>
      <c r="F45" s="64">
        <v>17333</v>
      </c>
    </row>
    <row r="46" spans="1:6" ht="12.75">
      <c r="A46" s="65" t="s">
        <v>145</v>
      </c>
      <c r="B46" s="66" t="s">
        <v>153</v>
      </c>
      <c r="C46" s="67">
        <v>25150</v>
      </c>
      <c r="E46" s="67">
        <v>30378</v>
      </c>
      <c r="F46" s="67">
        <v>25150</v>
      </c>
    </row>
    <row r="47" spans="1:4" ht="12.75">
      <c r="A47" s="95" t="s">
        <v>154</v>
      </c>
      <c r="B47" s="96"/>
      <c r="C47" s="97"/>
      <c r="D47" s="62"/>
    </row>
    <row r="48" ht="12.75">
      <c r="A48" t="s">
        <v>135</v>
      </c>
    </row>
    <row r="50" spans="1:7" ht="12.75">
      <c r="A50" s="93" t="s">
        <v>176</v>
      </c>
      <c r="B50" s="93"/>
      <c r="C50" s="93"/>
      <c r="D50" s="93"/>
      <c r="E50" s="93"/>
      <c r="F50" s="93"/>
      <c r="G50" s="93"/>
    </row>
    <row r="51" spans="1:7" ht="51">
      <c r="A51" s="53"/>
      <c r="B51" s="68" t="s">
        <v>155</v>
      </c>
      <c r="C51" s="68" t="s">
        <v>156</v>
      </c>
      <c r="D51" s="68" t="s">
        <v>157</v>
      </c>
      <c r="E51" s="68" t="s">
        <v>158</v>
      </c>
      <c r="F51" s="68" t="s">
        <v>159</v>
      </c>
      <c r="G51" s="68" t="s">
        <v>160</v>
      </c>
    </row>
    <row r="52" spans="1:8" ht="12.75">
      <c r="A52" s="53" t="s">
        <v>1</v>
      </c>
      <c r="B52" s="56">
        <v>0.247</v>
      </c>
      <c r="C52" s="56">
        <v>0.267</v>
      </c>
      <c r="D52" s="56">
        <v>0.233</v>
      </c>
      <c r="E52" s="56">
        <v>0.117</v>
      </c>
      <c r="F52" s="56">
        <v>0.033</v>
      </c>
      <c r="G52" s="56">
        <v>0.103</v>
      </c>
      <c r="H52" s="44"/>
    </row>
    <row r="53" spans="1:8" ht="12.75">
      <c r="A53" s="53" t="s">
        <v>161</v>
      </c>
      <c r="B53" s="56">
        <v>0.165</v>
      </c>
      <c r="C53" s="56">
        <v>0.226</v>
      </c>
      <c r="D53" s="56">
        <v>0.304</v>
      </c>
      <c r="E53" s="56">
        <v>0.142</v>
      </c>
      <c r="F53" s="56">
        <v>0.038</v>
      </c>
      <c r="G53" s="56">
        <v>0.124</v>
      </c>
      <c r="H53" s="44"/>
    </row>
    <row r="54" spans="1:7" ht="12.75">
      <c r="A54" s="94" t="s">
        <v>162</v>
      </c>
      <c r="B54" s="94"/>
      <c r="C54" s="94"/>
      <c r="D54" s="94"/>
      <c r="E54" s="94"/>
      <c r="F54" s="94"/>
      <c r="G54" s="94"/>
    </row>
    <row r="55" ht="12.75">
      <c r="A55" t="s">
        <v>135</v>
      </c>
    </row>
    <row r="57" spans="1:4" ht="12.75">
      <c r="A57" s="93" t="s">
        <v>163</v>
      </c>
      <c r="B57" s="93"/>
      <c r="C57" s="93"/>
      <c r="D57" s="58"/>
    </row>
    <row r="58" spans="1:3" ht="12.75">
      <c r="A58" s="53"/>
      <c r="B58" s="53">
        <v>1990</v>
      </c>
      <c r="C58" s="53">
        <v>2000</v>
      </c>
    </row>
    <row r="59" spans="1:3" ht="12.75">
      <c r="A59" s="53" t="s">
        <v>1</v>
      </c>
      <c r="B59" s="69">
        <v>0.184</v>
      </c>
      <c r="C59" s="69">
        <v>0.16</v>
      </c>
    </row>
    <row r="60" spans="1:3" ht="12.75">
      <c r="A60" s="53" t="s">
        <v>161</v>
      </c>
      <c r="B60" s="56">
        <v>0.107</v>
      </c>
      <c r="C60" s="56">
        <v>0.091</v>
      </c>
    </row>
    <row r="61" ht="12.75">
      <c r="A61" t="s">
        <v>135</v>
      </c>
    </row>
  </sheetData>
  <mergeCells count="11">
    <mergeCell ref="A1:H1"/>
    <mergeCell ref="A8:G8"/>
    <mergeCell ref="A12:E12"/>
    <mergeCell ref="A21:E21"/>
    <mergeCell ref="A50:G50"/>
    <mergeCell ref="A54:G54"/>
    <mergeCell ref="A57:C57"/>
    <mergeCell ref="A28:E28"/>
    <mergeCell ref="A34:E34"/>
    <mergeCell ref="A43:C43"/>
    <mergeCell ref="A47:C47"/>
  </mergeCells>
  <printOptions/>
  <pageMargins left="0.75" right="0.75" top="1" bottom="1" header="0.5" footer="0.5"/>
  <pageSetup horizontalDpi="600" verticalDpi="600" orientation="portrait" r:id="rId1"/>
</worksheet>
</file>

<file path=xl/worksheets/sheet2.xml><?xml version="1.0" encoding="utf-8"?>
<worksheet xmlns="http://schemas.openxmlformats.org/spreadsheetml/2006/main" xmlns:r="http://schemas.openxmlformats.org/officeDocument/2006/relationships">
  <dimension ref="A1:I123"/>
  <sheetViews>
    <sheetView workbookViewId="0" topLeftCell="B1">
      <selection activeCell="G96" sqref="G96"/>
    </sheetView>
  </sheetViews>
  <sheetFormatPr defaultColWidth="9.140625" defaultRowHeight="12.75"/>
  <cols>
    <col min="1" max="1" width="72.421875" style="8" customWidth="1"/>
    <col min="2" max="2" width="11.8515625" style="8" bestFit="1" customWidth="1"/>
    <col min="3" max="3" width="11.57421875" style="9" customWidth="1"/>
    <col min="4" max="4" width="12.00390625" style="9" customWidth="1"/>
    <col min="5" max="5" width="11.00390625" style="9" customWidth="1"/>
    <col min="6" max="16384" width="9.140625" style="9" customWidth="1"/>
  </cols>
  <sheetData>
    <row r="1" ht="15.75">
      <c r="A1" s="7" t="s">
        <v>13</v>
      </c>
    </row>
    <row r="2" spans="1:7" ht="12.75">
      <c r="A2" s="10" t="s">
        <v>0</v>
      </c>
      <c r="B2" s="10" t="s">
        <v>1</v>
      </c>
      <c r="G2" s="77" t="s">
        <v>161</v>
      </c>
    </row>
    <row r="3" spans="1:5" ht="25.5">
      <c r="A3" s="11"/>
      <c r="B3" s="12" t="s">
        <v>2</v>
      </c>
      <c r="C3" s="9">
        <v>5028</v>
      </c>
      <c r="D3" s="9">
        <v>5029</v>
      </c>
      <c r="E3" s="9">
        <v>5030</v>
      </c>
    </row>
    <row r="4" spans="1:2" s="15" customFormat="1" ht="12.75">
      <c r="A4" s="13" t="s">
        <v>14</v>
      </c>
      <c r="B4" s="14"/>
    </row>
    <row r="5" spans="1:8" ht="12.75">
      <c r="A5" s="9" t="s">
        <v>15</v>
      </c>
      <c r="B5" s="16">
        <v>9323</v>
      </c>
      <c r="C5" s="5">
        <v>3065</v>
      </c>
      <c r="D5" s="5">
        <v>3077</v>
      </c>
      <c r="E5" s="5">
        <v>3181</v>
      </c>
      <c r="F5" s="17"/>
      <c r="G5" s="5">
        <v>121578</v>
      </c>
      <c r="H5" t="s">
        <v>193</v>
      </c>
    </row>
    <row r="6" spans="1:8" ht="12.75">
      <c r="A6" s="9" t="s">
        <v>16</v>
      </c>
      <c r="B6" s="16">
        <v>4510</v>
      </c>
      <c r="C6" s="5">
        <v>1546</v>
      </c>
      <c r="D6" s="5">
        <v>1523</v>
      </c>
      <c r="E6" s="5">
        <v>1441</v>
      </c>
      <c r="F6" s="17"/>
      <c r="G6" s="5">
        <v>57606</v>
      </c>
      <c r="H6" t="s">
        <v>16</v>
      </c>
    </row>
    <row r="7" spans="1:8" ht="12.75">
      <c r="A7" s="9" t="s">
        <v>17</v>
      </c>
      <c r="B7" s="17">
        <v>4813</v>
      </c>
      <c r="C7" s="5">
        <v>1519</v>
      </c>
      <c r="D7" s="5">
        <v>1554</v>
      </c>
      <c r="E7" s="5">
        <v>1740</v>
      </c>
      <c r="G7" s="5">
        <v>63972</v>
      </c>
      <c r="H7" t="s">
        <v>17</v>
      </c>
    </row>
    <row r="8" spans="1:8" ht="12.75">
      <c r="A8" s="8" t="s">
        <v>113</v>
      </c>
      <c r="B8" s="8">
        <v>3434</v>
      </c>
      <c r="C8" s="4">
        <v>1236</v>
      </c>
      <c r="D8" s="4">
        <v>1040</v>
      </c>
      <c r="E8" s="4">
        <v>1158</v>
      </c>
      <c r="G8" s="70">
        <v>36513</v>
      </c>
      <c r="H8" s="80" t="s">
        <v>194</v>
      </c>
    </row>
    <row r="9" spans="1:8" ht="12.75">
      <c r="A9" s="8" t="s">
        <v>114</v>
      </c>
      <c r="B9" s="18">
        <f>B8/B5</f>
        <v>0.36833637241231365</v>
      </c>
      <c r="C9" s="27">
        <f>C8/C5</f>
        <v>0.4032626427406199</v>
      </c>
      <c r="D9" s="27">
        <f>D8/D5</f>
        <v>0.3379915502112447</v>
      </c>
      <c r="E9" s="27">
        <f>E8/E5</f>
        <v>0.3640364665199623</v>
      </c>
      <c r="G9" s="78">
        <v>0.30032571682376746</v>
      </c>
      <c r="H9" s="80" t="s">
        <v>195</v>
      </c>
    </row>
    <row r="10" spans="1:8" ht="12.75">
      <c r="A10" s="8" t="s">
        <v>18</v>
      </c>
      <c r="B10" s="16">
        <v>1141</v>
      </c>
      <c r="C10" s="4">
        <v>392</v>
      </c>
      <c r="D10" s="4">
        <v>402</v>
      </c>
      <c r="E10" s="4">
        <v>347</v>
      </c>
      <c r="G10" s="70">
        <v>12226</v>
      </c>
      <c r="H10" s="80" t="s">
        <v>18</v>
      </c>
    </row>
    <row r="11" spans="1:8" ht="12.75">
      <c r="A11" s="8" t="s">
        <v>19</v>
      </c>
      <c r="B11" s="30">
        <f>B10/B5</f>
        <v>0.12238549823018342</v>
      </c>
      <c r="C11" s="27">
        <f>C10/C5</f>
        <v>0.12789559543230017</v>
      </c>
      <c r="D11" s="27">
        <f>D10/D5</f>
        <v>0.1306467338316542</v>
      </c>
      <c r="E11" s="27">
        <f>E10/E5</f>
        <v>0.10908519333542911</v>
      </c>
      <c r="G11" s="78">
        <v>0.10056095675204396</v>
      </c>
      <c r="H11" s="80" t="s">
        <v>19</v>
      </c>
    </row>
    <row r="12" spans="1:8" ht="14.25">
      <c r="A12" s="8" t="s">
        <v>20</v>
      </c>
      <c r="B12" s="9">
        <v>1944</v>
      </c>
      <c r="C12" s="9">
        <v>689</v>
      </c>
      <c r="D12" s="9">
        <v>606</v>
      </c>
      <c r="E12" s="9">
        <v>649</v>
      </c>
      <c r="G12" s="70">
        <v>27453</v>
      </c>
      <c r="H12" s="80" t="s">
        <v>20</v>
      </c>
    </row>
    <row r="13" spans="1:8" ht="12.75">
      <c r="A13" s="8" t="s">
        <v>85</v>
      </c>
      <c r="B13" s="19">
        <v>992</v>
      </c>
      <c r="C13" s="9">
        <v>354</v>
      </c>
      <c r="D13" s="9">
        <v>330</v>
      </c>
      <c r="E13" s="9">
        <v>308</v>
      </c>
      <c r="G13" s="70">
        <v>10856</v>
      </c>
      <c r="H13" s="80" t="s">
        <v>196</v>
      </c>
    </row>
    <row r="14" spans="1:8" ht="12.75">
      <c r="A14" s="8" t="s">
        <v>21</v>
      </c>
      <c r="B14" s="20">
        <v>865</v>
      </c>
      <c r="C14" s="9">
        <v>278</v>
      </c>
      <c r="D14" s="9">
        <v>303</v>
      </c>
      <c r="E14" s="9">
        <v>284</v>
      </c>
      <c r="F14" s="9" t="s">
        <v>46</v>
      </c>
      <c r="G14" s="70">
        <v>9434</v>
      </c>
      <c r="H14" s="80" t="s">
        <v>197</v>
      </c>
    </row>
    <row r="15" spans="1:8" ht="12.75">
      <c r="A15" s="8" t="s">
        <v>22</v>
      </c>
      <c r="B15" s="20">
        <v>127</v>
      </c>
      <c r="C15" s="9">
        <v>76</v>
      </c>
      <c r="D15" s="9">
        <v>27</v>
      </c>
      <c r="E15" s="9">
        <v>24</v>
      </c>
      <c r="F15" s="17" t="s">
        <v>46</v>
      </c>
      <c r="G15" s="70">
        <v>2646</v>
      </c>
      <c r="H15" s="80" t="s">
        <v>198</v>
      </c>
    </row>
    <row r="16" spans="1:8" ht="12.75">
      <c r="A16" s="8" t="s">
        <v>23</v>
      </c>
      <c r="B16" s="20">
        <v>248</v>
      </c>
      <c r="C16" s="6">
        <v>81</v>
      </c>
      <c r="D16" s="6">
        <v>70</v>
      </c>
      <c r="E16" s="6">
        <v>97</v>
      </c>
      <c r="F16" s="9" t="s">
        <v>46</v>
      </c>
      <c r="G16" s="70">
        <v>5047</v>
      </c>
      <c r="H16" s="80" t="s">
        <v>199</v>
      </c>
    </row>
    <row r="17" spans="1:8" ht="12.75">
      <c r="A17" s="8" t="s">
        <v>24</v>
      </c>
      <c r="B17" s="9">
        <v>422</v>
      </c>
      <c r="C17" s="9">
        <v>160</v>
      </c>
      <c r="D17" s="9">
        <v>105</v>
      </c>
      <c r="E17" s="9">
        <v>157</v>
      </c>
      <c r="G17" s="70">
        <v>5354</v>
      </c>
      <c r="H17" s="80" t="s">
        <v>200</v>
      </c>
    </row>
    <row r="18" spans="1:8" ht="12.75">
      <c r="A18" s="8" t="s">
        <v>25</v>
      </c>
      <c r="B18" s="20">
        <v>272</v>
      </c>
      <c r="C18" s="9">
        <v>100</v>
      </c>
      <c r="D18" s="9">
        <v>73</v>
      </c>
      <c r="E18" s="9">
        <v>99</v>
      </c>
      <c r="G18" s="70">
        <v>4130</v>
      </c>
      <c r="H18" s="80" t="s">
        <v>201</v>
      </c>
    </row>
    <row r="19" spans="1:8" ht="12.75">
      <c r="A19" s="8" t="s">
        <v>26</v>
      </c>
      <c r="B19" s="20">
        <v>150</v>
      </c>
      <c r="C19" s="9">
        <v>60</v>
      </c>
      <c r="D19" s="9">
        <v>32</v>
      </c>
      <c r="E19" s="9">
        <v>58</v>
      </c>
      <c r="G19" s="70">
        <v>1224</v>
      </c>
      <c r="H19" s="80" t="s">
        <v>202</v>
      </c>
    </row>
    <row r="20" spans="1:8" ht="12.75">
      <c r="A20" s="8" t="s">
        <v>27</v>
      </c>
      <c r="B20" s="20">
        <v>282</v>
      </c>
      <c r="C20" s="9">
        <v>94</v>
      </c>
      <c r="D20" s="9">
        <v>101</v>
      </c>
      <c r="E20" s="9">
        <v>87</v>
      </c>
      <c r="G20" s="70">
        <v>6196</v>
      </c>
      <c r="H20" s="80" t="s">
        <v>203</v>
      </c>
    </row>
    <row r="21" spans="1:8" ht="12.75">
      <c r="A21" s="8" t="s">
        <v>28</v>
      </c>
      <c r="B21" s="9">
        <v>759</v>
      </c>
      <c r="C21" s="9">
        <v>156</v>
      </c>
      <c r="D21" s="9">
        <v>255</v>
      </c>
      <c r="E21" s="9">
        <v>348</v>
      </c>
      <c r="G21" s="70">
        <v>11825</v>
      </c>
      <c r="H21" s="80" t="s">
        <v>28</v>
      </c>
    </row>
    <row r="22" spans="1:8" ht="12.75">
      <c r="A22" s="8" t="s">
        <v>29</v>
      </c>
      <c r="B22" s="28">
        <f>B21/B5</f>
        <v>0.08141156280167328</v>
      </c>
      <c r="C22" s="27">
        <f>C21/C5</f>
        <v>0.05089722675367047</v>
      </c>
      <c r="D22" s="27">
        <f>D21/D5</f>
        <v>0.08287292817679558</v>
      </c>
      <c r="E22" s="27">
        <f>E21/E5</f>
        <v>0.10939955988682804</v>
      </c>
      <c r="G22" s="78">
        <v>0.09726266265278258</v>
      </c>
      <c r="H22" s="80" t="s">
        <v>29</v>
      </c>
    </row>
    <row r="23" spans="1:8" ht="12.75">
      <c r="A23" s="8" t="s">
        <v>115</v>
      </c>
      <c r="B23" s="21">
        <v>2290</v>
      </c>
      <c r="C23" s="9">
        <v>714</v>
      </c>
      <c r="D23" s="9">
        <v>779</v>
      </c>
      <c r="E23" s="9">
        <v>797</v>
      </c>
      <c r="G23" s="44"/>
      <c r="H23" s="80"/>
    </row>
    <row r="24" spans="1:8" ht="12.75">
      <c r="A24" s="8" t="s">
        <v>30</v>
      </c>
      <c r="B24" s="30">
        <v>0.6668608037274316</v>
      </c>
      <c r="C24" s="27">
        <v>0.5776699029126213</v>
      </c>
      <c r="D24" s="27">
        <v>0.7490384615384615</v>
      </c>
      <c r="E24" s="27">
        <v>0.6882556131260794</v>
      </c>
      <c r="G24" s="44">
        <v>0.683</v>
      </c>
      <c r="H24" s="80" t="s">
        <v>30</v>
      </c>
    </row>
    <row r="25" spans="1:8" ht="12.75">
      <c r="A25" s="8" t="s">
        <v>31</v>
      </c>
      <c r="B25" s="28">
        <v>0.119</v>
      </c>
      <c r="C25" s="22">
        <v>0.11321370309951061</v>
      </c>
      <c r="D25" s="22">
        <v>0.14884627884302892</v>
      </c>
      <c r="E25" s="22">
        <v>0.0949386985224772</v>
      </c>
      <c r="G25" s="44">
        <v>0.186</v>
      </c>
      <c r="H25" s="80" t="s">
        <v>31</v>
      </c>
    </row>
    <row r="26" spans="1:8" ht="12.75">
      <c r="A26" s="8" t="s">
        <v>32</v>
      </c>
      <c r="B26" s="28">
        <v>0.72</v>
      </c>
      <c r="C26" s="51">
        <v>0.7364766081871345</v>
      </c>
      <c r="D26" s="51">
        <v>0.6965592972181552</v>
      </c>
      <c r="E26" s="51">
        <v>0.7253086419753086</v>
      </c>
      <c r="G26" s="44"/>
      <c r="H26" s="80"/>
    </row>
    <row r="27" spans="1:8" ht="14.25">
      <c r="A27" s="9" t="s">
        <v>33</v>
      </c>
      <c r="B27" s="20">
        <v>6682</v>
      </c>
      <c r="C27" s="17">
        <v>2395</v>
      </c>
      <c r="D27" s="17">
        <v>2012</v>
      </c>
      <c r="E27" s="17">
        <v>2275</v>
      </c>
      <c r="F27" s="17"/>
      <c r="G27" s="70">
        <v>49323</v>
      </c>
      <c r="H27" t="s">
        <v>33</v>
      </c>
    </row>
    <row r="28" spans="1:8" ht="12.75">
      <c r="A28" s="9" t="s">
        <v>34</v>
      </c>
      <c r="B28" s="6">
        <v>986</v>
      </c>
      <c r="C28" s="6">
        <v>206</v>
      </c>
      <c r="D28" s="6">
        <v>491</v>
      </c>
      <c r="E28" s="9">
        <v>289</v>
      </c>
      <c r="G28" s="70">
        <v>21513</v>
      </c>
      <c r="H28" t="s">
        <v>34</v>
      </c>
    </row>
    <row r="29" spans="1:8" ht="12.75">
      <c r="A29" s="9" t="s">
        <v>35</v>
      </c>
      <c r="B29" s="21">
        <v>1182</v>
      </c>
      <c r="C29" s="9">
        <v>335</v>
      </c>
      <c r="D29" s="9">
        <v>372</v>
      </c>
      <c r="E29" s="9">
        <v>475</v>
      </c>
      <c r="G29" s="70">
        <v>43728</v>
      </c>
      <c r="H29" t="s">
        <v>35</v>
      </c>
    </row>
    <row r="30" spans="1:8" ht="12.75">
      <c r="A30" s="9" t="s">
        <v>36</v>
      </c>
      <c r="B30" s="20">
        <v>175</v>
      </c>
      <c r="C30" s="9">
        <v>36</v>
      </c>
      <c r="D30" s="9">
        <v>139</v>
      </c>
      <c r="E30" s="9">
        <v>0</v>
      </c>
      <c r="G30" s="70">
        <v>1914</v>
      </c>
      <c r="H30" t="s">
        <v>36</v>
      </c>
    </row>
    <row r="31" spans="1:8" ht="12.75">
      <c r="A31" s="9" t="s">
        <v>37</v>
      </c>
      <c r="B31" s="20">
        <f>SUM(C31:E31)</f>
        <v>298</v>
      </c>
      <c r="C31" s="6">
        <v>93</v>
      </c>
      <c r="D31" s="6">
        <v>63</v>
      </c>
      <c r="E31" s="6">
        <v>142</v>
      </c>
      <c r="F31" s="17"/>
      <c r="G31" s="70">
        <v>5100</v>
      </c>
      <c r="H31" t="s">
        <v>37</v>
      </c>
    </row>
    <row r="32" spans="1:8" ht="12.75">
      <c r="A32" s="9" t="s">
        <v>38</v>
      </c>
      <c r="B32" s="28">
        <f>B27/B5</f>
        <v>0.7167220851657192</v>
      </c>
      <c r="C32" s="27">
        <f>C27/C5</f>
        <v>0.7814029363784666</v>
      </c>
      <c r="D32" s="27">
        <f>D27/D5</f>
        <v>0.6538836529086773</v>
      </c>
      <c r="E32" s="27">
        <f>E27/E5</f>
        <v>0.7151839044325684</v>
      </c>
      <c r="F32" s="17"/>
      <c r="G32" s="78">
        <v>0.406</v>
      </c>
      <c r="H32" t="s">
        <v>38</v>
      </c>
    </row>
    <row r="33" spans="1:8" ht="12.75">
      <c r="A33" s="9" t="s">
        <v>39</v>
      </c>
      <c r="B33" s="28">
        <f>B28/B5</f>
        <v>0.10575994851442669</v>
      </c>
      <c r="C33" s="27">
        <f>C28/C5</f>
        <v>0.06721044045676998</v>
      </c>
      <c r="D33" s="27">
        <f>D28/D5</f>
        <v>0.15957101072473187</v>
      </c>
      <c r="E33" s="27">
        <f>E28/E5</f>
        <v>0.0908519333542911</v>
      </c>
      <c r="G33" s="44">
        <v>0.177</v>
      </c>
      <c r="H33" t="s">
        <v>39</v>
      </c>
    </row>
    <row r="34" spans="1:8" ht="12.75">
      <c r="A34" s="9" t="s">
        <v>40</v>
      </c>
      <c r="B34" s="28">
        <f>B29/B5</f>
        <v>0.12678322428402874</v>
      </c>
      <c r="C34" s="27">
        <f>C29/C5</f>
        <v>0.10929853181076672</v>
      </c>
      <c r="D34" s="27">
        <f>D29/D5</f>
        <v>0.12089697757556062</v>
      </c>
      <c r="E34" s="27">
        <f>E29/E5</f>
        <v>0.1493241119144923</v>
      </c>
      <c r="G34" s="44">
        <v>0.36</v>
      </c>
      <c r="H34" t="s">
        <v>40</v>
      </c>
    </row>
    <row r="35" spans="1:8" ht="12.75">
      <c r="A35" s="9" t="s">
        <v>41</v>
      </c>
      <c r="B35" s="28">
        <f>B30/B5</f>
        <v>0.018770781937144695</v>
      </c>
      <c r="C35" s="27">
        <f>C30/C5</f>
        <v>0.011745513866231648</v>
      </c>
      <c r="D35" s="27">
        <f>D30/D5</f>
        <v>0.045173870653233666</v>
      </c>
      <c r="E35" s="27">
        <f>E30/E5</f>
        <v>0</v>
      </c>
      <c r="G35" s="44">
        <v>0.016</v>
      </c>
      <c r="H35" t="s">
        <v>41</v>
      </c>
    </row>
    <row r="36" spans="1:8" ht="12.75">
      <c r="A36" s="9" t="s">
        <v>42</v>
      </c>
      <c r="B36" s="28">
        <f>B31/B5</f>
        <v>0.03196396009868068</v>
      </c>
      <c r="C36" s="27">
        <f>C31/C5</f>
        <v>0.03034257748776509</v>
      </c>
      <c r="D36" s="27">
        <f>D31/D5</f>
        <v>0.020474488137796554</v>
      </c>
      <c r="E36" s="27">
        <f>E31/E5</f>
        <v>0.044640050298648225</v>
      </c>
      <c r="G36" s="44">
        <v>0.042</v>
      </c>
      <c r="H36" t="s">
        <v>42</v>
      </c>
    </row>
    <row r="37" spans="1:8" ht="12.75">
      <c r="A37" s="15" t="s">
        <v>43</v>
      </c>
      <c r="B37" s="20"/>
      <c r="C37" s="41"/>
      <c r="D37" s="41"/>
      <c r="E37" s="41"/>
      <c r="G37"/>
      <c r="H37" s="81" t="s">
        <v>43</v>
      </c>
    </row>
    <row r="38" spans="1:8" ht="12.75">
      <c r="A38" s="23" t="s">
        <v>44</v>
      </c>
      <c r="B38" s="24">
        <v>26573.045267489713</v>
      </c>
      <c r="C38" s="25">
        <v>28184.179970972426</v>
      </c>
      <c r="D38" s="25">
        <v>28527.062706270626</v>
      </c>
      <c r="E38" s="25">
        <v>23038.058551617873</v>
      </c>
      <c r="G38" s="79">
        <v>37978</v>
      </c>
      <c r="H38" s="80" t="s">
        <v>44</v>
      </c>
    </row>
    <row r="39" spans="1:8" ht="12.75">
      <c r="A39" s="9" t="s">
        <v>86</v>
      </c>
      <c r="B39" s="24">
        <v>18528.0853909465</v>
      </c>
      <c r="C39" s="9" t="s">
        <v>122</v>
      </c>
      <c r="D39" s="9" t="s">
        <v>122</v>
      </c>
      <c r="E39" s="39" t="s">
        <v>122</v>
      </c>
      <c r="G39" s="79">
        <v>27051</v>
      </c>
      <c r="H39" s="82" t="s">
        <v>118</v>
      </c>
    </row>
    <row r="40" spans="1:8" ht="12.75">
      <c r="A40" s="39" t="s">
        <v>118</v>
      </c>
      <c r="B40" s="24" t="s">
        <v>122</v>
      </c>
      <c r="C40" s="40">
        <v>17396</v>
      </c>
      <c r="D40" s="40">
        <v>21184</v>
      </c>
      <c r="E40" s="40">
        <v>17250</v>
      </c>
      <c r="G40" s="79"/>
      <c r="H40" s="82"/>
    </row>
    <row r="41" spans="1:8" ht="14.25">
      <c r="A41" s="9" t="s">
        <v>45</v>
      </c>
      <c r="B41" s="8">
        <f>SUM(C41:E41)</f>
        <v>3244</v>
      </c>
      <c r="C41" s="9">
        <v>900</v>
      </c>
      <c r="D41" s="17">
        <v>1220</v>
      </c>
      <c r="E41" s="17">
        <v>1124</v>
      </c>
      <c r="G41" s="70">
        <v>45036</v>
      </c>
      <c r="H41" t="s">
        <v>204</v>
      </c>
    </row>
    <row r="42" spans="1:8" ht="12.75">
      <c r="A42" s="9" t="s">
        <v>47</v>
      </c>
      <c r="B42" s="24">
        <v>26403.452527743528</v>
      </c>
      <c r="C42" s="24">
        <v>26853.777777777777</v>
      </c>
      <c r="D42" s="24">
        <v>28110.32786885246</v>
      </c>
      <c r="E42" s="24">
        <v>24190.21352313167</v>
      </c>
      <c r="G42" s="79">
        <v>34929</v>
      </c>
      <c r="H42" s="80" t="s">
        <v>47</v>
      </c>
    </row>
    <row r="43" spans="1:8" ht="12.75">
      <c r="A43" s="9" t="s">
        <v>48</v>
      </c>
      <c r="B43" s="40">
        <v>17332.796313364055</v>
      </c>
      <c r="C43" s="39" t="s">
        <v>122</v>
      </c>
      <c r="D43" s="42" t="s">
        <v>122</v>
      </c>
      <c r="E43" s="42" t="s">
        <v>122</v>
      </c>
      <c r="G43" s="79">
        <v>24820</v>
      </c>
      <c r="H43" s="82" t="s">
        <v>119</v>
      </c>
    </row>
    <row r="44" spans="1:8" ht="12.75">
      <c r="A44" s="39" t="s">
        <v>119</v>
      </c>
      <c r="B44" s="25" t="s">
        <v>122</v>
      </c>
      <c r="C44" s="24">
        <v>17021</v>
      </c>
      <c r="D44" s="24">
        <v>19755</v>
      </c>
      <c r="E44" s="24">
        <v>15123</v>
      </c>
      <c r="G44" s="79"/>
      <c r="H44" s="82"/>
    </row>
    <row r="45" spans="1:8" ht="12.75">
      <c r="A45" s="9" t="s">
        <v>49</v>
      </c>
      <c r="B45" s="25">
        <v>22727</v>
      </c>
      <c r="C45" s="25">
        <v>25268.78</v>
      </c>
      <c r="D45" s="25">
        <v>24430.59</v>
      </c>
      <c r="E45" s="25">
        <v>18544.65</v>
      </c>
      <c r="G45" s="79"/>
      <c r="H45" s="9" t="s">
        <v>49</v>
      </c>
    </row>
    <row r="46" spans="1:8" ht="12.75">
      <c r="A46" s="9" t="s">
        <v>87</v>
      </c>
      <c r="B46" s="24">
        <v>15032.754617414248</v>
      </c>
      <c r="C46" s="9" t="s">
        <v>122</v>
      </c>
      <c r="D46" s="9" t="s">
        <v>122</v>
      </c>
      <c r="E46" s="39" t="s">
        <v>122</v>
      </c>
      <c r="G46" s="79"/>
      <c r="H46" s="39" t="s">
        <v>120</v>
      </c>
    </row>
    <row r="47" spans="1:8" ht="12.75">
      <c r="A47" s="39" t="s">
        <v>120</v>
      </c>
      <c r="B47" s="24" t="s">
        <v>122</v>
      </c>
      <c r="C47" s="24">
        <v>14947</v>
      </c>
      <c r="D47" s="24">
        <v>17870</v>
      </c>
      <c r="E47" s="24">
        <v>12332</v>
      </c>
      <c r="G47" s="79"/>
      <c r="H47" s="82"/>
    </row>
    <row r="48" spans="1:8" ht="12.75">
      <c r="A48" s="26" t="s">
        <v>50</v>
      </c>
      <c r="B48" s="18"/>
      <c r="G48"/>
      <c r="H48" s="83" t="s">
        <v>205</v>
      </c>
    </row>
    <row r="49" spans="1:8" ht="12.75">
      <c r="A49" s="1" t="s">
        <v>51</v>
      </c>
      <c r="B49" s="8">
        <f>SUM(C49:E49)</f>
        <v>3244</v>
      </c>
      <c r="C49" s="9">
        <v>900</v>
      </c>
      <c r="D49" s="17">
        <v>1220</v>
      </c>
      <c r="E49" s="17">
        <v>1124</v>
      </c>
      <c r="G49" s="5">
        <v>45036</v>
      </c>
      <c r="H49" s="84" t="s">
        <v>51</v>
      </c>
    </row>
    <row r="50" spans="1:8" ht="12.75">
      <c r="A50" s="2" t="s">
        <v>52</v>
      </c>
      <c r="B50" s="8">
        <v>1042</v>
      </c>
      <c r="C50" s="9">
        <v>253</v>
      </c>
      <c r="D50" s="9">
        <v>398</v>
      </c>
      <c r="E50" s="9">
        <v>391</v>
      </c>
      <c r="G50" s="5">
        <v>10524</v>
      </c>
      <c r="H50" s="85" t="s">
        <v>52</v>
      </c>
    </row>
    <row r="51" spans="1:8" ht="12.75">
      <c r="A51" s="2" t="s">
        <v>53</v>
      </c>
      <c r="B51" s="8">
        <v>457</v>
      </c>
      <c r="C51" s="9">
        <v>159</v>
      </c>
      <c r="D51" s="9">
        <v>130</v>
      </c>
      <c r="E51" s="9">
        <v>168</v>
      </c>
      <c r="G51" s="5">
        <v>4560</v>
      </c>
      <c r="H51" s="85" t="s">
        <v>53</v>
      </c>
    </row>
    <row r="52" spans="1:8" ht="12.75">
      <c r="A52" s="2" t="s">
        <v>54</v>
      </c>
      <c r="B52" s="8">
        <v>299</v>
      </c>
      <c r="C52" s="9">
        <v>100</v>
      </c>
      <c r="D52" s="9">
        <v>87</v>
      </c>
      <c r="E52" s="9">
        <v>112</v>
      </c>
      <c r="G52" s="5">
        <v>3853</v>
      </c>
      <c r="H52" s="85" t="s">
        <v>54</v>
      </c>
    </row>
    <row r="53" spans="1:8" ht="12.75">
      <c r="A53" s="2" t="s">
        <v>55</v>
      </c>
      <c r="B53" s="8">
        <v>202</v>
      </c>
      <c r="C53" s="9">
        <v>54</v>
      </c>
      <c r="D53" s="9">
        <v>63</v>
      </c>
      <c r="E53" s="9">
        <v>85</v>
      </c>
      <c r="G53" s="5">
        <v>3696</v>
      </c>
      <c r="H53" s="85" t="s">
        <v>55</v>
      </c>
    </row>
    <row r="54" spans="1:8" ht="12.75">
      <c r="A54" s="2" t="s">
        <v>56</v>
      </c>
      <c r="B54" s="8">
        <v>192</v>
      </c>
      <c r="C54" s="9">
        <v>43</v>
      </c>
      <c r="D54" s="9">
        <v>87</v>
      </c>
      <c r="E54" s="9">
        <v>62</v>
      </c>
      <c r="G54" s="5">
        <v>3393</v>
      </c>
      <c r="H54" s="85" t="s">
        <v>56</v>
      </c>
    </row>
    <row r="55" spans="1:8" ht="12.75">
      <c r="A55" s="2" t="s">
        <v>57</v>
      </c>
      <c r="B55" s="8">
        <v>186</v>
      </c>
      <c r="C55" s="9">
        <v>64</v>
      </c>
      <c r="D55" s="9">
        <v>68</v>
      </c>
      <c r="E55" s="9">
        <v>54</v>
      </c>
      <c r="G55" s="5">
        <v>2853</v>
      </c>
      <c r="H55" s="85" t="s">
        <v>57</v>
      </c>
    </row>
    <row r="56" spans="1:8" ht="12.75">
      <c r="A56" s="2" t="s">
        <v>58</v>
      </c>
      <c r="B56" s="8">
        <v>180</v>
      </c>
      <c r="C56" s="9">
        <v>55</v>
      </c>
      <c r="D56" s="9">
        <v>75</v>
      </c>
      <c r="E56" s="9">
        <v>50</v>
      </c>
      <c r="G56" s="5">
        <v>2705</v>
      </c>
      <c r="H56" s="85" t="s">
        <v>58</v>
      </c>
    </row>
    <row r="57" spans="1:8" ht="12.75">
      <c r="A57" s="2" t="s">
        <v>59</v>
      </c>
      <c r="B57" s="8">
        <v>129</v>
      </c>
      <c r="C57" s="9">
        <v>17</v>
      </c>
      <c r="D57" s="9">
        <v>69</v>
      </c>
      <c r="E57" s="9">
        <v>43</v>
      </c>
      <c r="G57" s="5">
        <v>2198</v>
      </c>
      <c r="H57" s="85" t="s">
        <v>59</v>
      </c>
    </row>
    <row r="58" spans="1:8" ht="12.75">
      <c r="A58" s="2" t="s">
        <v>60</v>
      </c>
      <c r="B58" s="8">
        <v>74</v>
      </c>
      <c r="C58" s="9">
        <v>6</v>
      </c>
      <c r="D58" s="9">
        <v>36</v>
      </c>
      <c r="E58" s="9">
        <v>32</v>
      </c>
      <c r="G58" s="5">
        <v>1656</v>
      </c>
      <c r="H58" s="85" t="s">
        <v>60</v>
      </c>
    </row>
    <row r="59" spans="1:8" ht="12.75">
      <c r="A59" s="2" t="s">
        <v>61</v>
      </c>
      <c r="B59" s="8">
        <v>189</v>
      </c>
      <c r="C59" s="9">
        <v>81</v>
      </c>
      <c r="D59" s="9">
        <v>52</v>
      </c>
      <c r="E59" s="9">
        <v>56</v>
      </c>
      <c r="G59" s="5">
        <v>2732</v>
      </c>
      <c r="H59" s="85" t="s">
        <v>61</v>
      </c>
    </row>
    <row r="60" spans="1:8" ht="12.75">
      <c r="A60" s="2" t="s">
        <v>62</v>
      </c>
      <c r="B60" s="8">
        <v>91</v>
      </c>
      <c r="C60" s="9">
        <v>26</v>
      </c>
      <c r="D60" s="9">
        <v>40</v>
      </c>
      <c r="E60" s="9">
        <v>25</v>
      </c>
      <c r="G60" s="5">
        <v>2835</v>
      </c>
      <c r="H60" s="85" t="s">
        <v>62</v>
      </c>
    </row>
    <row r="61" spans="1:8" ht="12.75">
      <c r="A61" s="2" t="s">
        <v>63</v>
      </c>
      <c r="B61" s="8">
        <v>122</v>
      </c>
      <c r="C61" s="9">
        <v>17</v>
      </c>
      <c r="D61" s="9">
        <v>86</v>
      </c>
      <c r="E61" s="9">
        <v>19</v>
      </c>
      <c r="G61" s="5">
        <v>2210</v>
      </c>
      <c r="H61" s="85" t="s">
        <v>63</v>
      </c>
    </row>
    <row r="62" spans="1:8" ht="12.75">
      <c r="A62" s="2" t="s">
        <v>64</v>
      </c>
      <c r="B62" s="8">
        <v>58</v>
      </c>
      <c r="C62" s="9">
        <v>15</v>
      </c>
      <c r="D62" s="9">
        <v>29</v>
      </c>
      <c r="E62" s="9">
        <v>14</v>
      </c>
      <c r="G62" s="6">
        <v>774</v>
      </c>
      <c r="H62" s="85" t="s">
        <v>64</v>
      </c>
    </row>
    <row r="63" spans="1:8" ht="12.75">
      <c r="A63" s="2" t="s">
        <v>65</v>
      </c>
      <c r="B63" s="8">
        <v>0</v>
      </c>
      <c r="C63" s="9">
        <v>0</v>
      </c>
      <c r="D63" s="9">
        <v>0</v>
      </c>
      <c r="E63" s="9">
        <v>0</v>
      </c>
      <c r="G63" s="6">
        <v>338</v>
      </c>
      <c r="H63" s="85" t="s">
        <v>65</v>
      </c>
    </row>
    <row r="64" spans="1:8" ht="12.75">
      <c r="A64" s="2" t="s">
        <v>66</v>
      </c>
      <c r="B64" s="8">
        <v>5</v>
      </c>
      <c r="C64" s="9">
        <v>5</v>
      </c>
      <c r="D64" s="9">
        <v>0</v>
      </c>
      <c r="E64" s="9">
        <v>0</v>
      </c>
      <c r="G64" s="6">
        <v>284</v>
      </c>
      <c r="H64" s="85" t="s">
        <v>66</v>
      </c>
    </row>
    <row r="65" spans="1:8" ht="12.75">
      <c r="A65" s="2" t="s">
        <v>67</v>
      </c>
      <c r="B65" s="8">
        <v>18</v>
      </c>
      <c r="C65" s="9">
        <v>5</v>
      </c>
      <c r="D65" s="9">
        <v>0</v>
      </c>
      <c r="E65" s="9">
        <v>13</v>
      </c>
      <c r="G65" s="6">
        <v>425</v>
      </c>
      <c r="H65" s="85" t="s">
        <v>67</v>
      </c>
    </row>
    <row r="66" spans="1:8" ht="12.75">
      <c r="A66" s="3" t="s">
        <v>68</v>
      </c>
      <c r="B66" s="24"/>
      <c r="G66"/>
      <c r="H66" s="3" t="s">
        <v>68</v>
      </c>
    </row>
    <row r="67" spans="1:8" ht="12.75">
      <c r="A67" s="9" t="s">
        <v>88</v>
      </c>
      <c r="B67" s="16">
        <v>3675</v>
      </c>
      <c r="C67" s="5">
        <v>1087</v>
      </c>
      <c r="D67" s="5">
        <v>1352</v>
      </c>
      <c r="E67" s="5">
        <v>1236</v>
      </c>
      <c r="G67" s="70">
        <v>50644</v>
      </c>
      <c r="H67" t="s">
        <v>206</v>
      </c>
    </row>
    <row r="68" spans="1:8" ht="12.75">
      <c r="A68" s="9" t="s">
        <v>69</v>
      </c>
      <c r="B68" s="17">
        <v>3255</v>
      </c>
      <c r="C68" s="6">
        <v>904</v>
      </c>
      <c r="D68" s="5">
        <v>1227</v>
      </c>
      <c r="E68" s="5">
        <v>1124</v>
      </c>
      <c r="G68" s="70">
        <v>44986</v>
      </c>
      <c r="H68" t="s">
        <v>69</v>
      </c>
    </row>
    <row r="69" spans="1:8" ht="12.75">
      <c r="A69" s="8" t="s">
        <v>90</v>
      </c>
      <c r="B69" s="28">
        <v>0.415</v>
      </c>
      <c r="C69" s="44">
        <v>0.357</v>
      </c>
      <c r="D69" s="44">
        <v>0.486</v>
      </c>
      <c r="E69" s="44">
        <v>0.384</v>
      </c>
      <c r="G69" s="78">
        <v>0.281</v>
      </c>
      <c r="H69" s="80" t="s">
        <v>207</v>
      </c>
    </row>
    <row r="70" spans="1:8" ht="12.75">
      <c r="A70" s="8" t="s">
        <v>89</v>
      </c>
      <c r="B70" s="18">
        <v>0.5</v>
      </c>
      <c r="C70" s="27">
        <v>0.5114995400183993</v>
      </c>
      <c r="D70" s="27">
        <v>0.4289940828402367</v>
      </c>
      <c r="E70" s="27">
        <v>0.5590614886731392</v>
      </c>
      <c r="G70" s="44">
        <v>0.472</v>
      </c>
      <c r="H70" s="80" t="s">
        <v>208</v>
      </c>
    </row>
    <row r="71" spans="1:8" ht="12.75">
      <c r="A71" s="8" t="s">
        <v>70</v>
      </c>
      <c r="B71" s="46">
        <f>(97+60+75)/3255</f>
        <v>0.07127496159754225</v>
      </c>
      <c r="C71" s="45">
        <f>97/904</f>
        <v>0.10730088495575221</v>
      </c>
      <c r="D71" s="45">
        <f>60/1227</f>
        <v>0.0488997555012225</v>
      </c>
      <c r="E71" s="45">
        <f>75/1124</f>
        <v>0.06672597864768683</v>
      </c>
      <c r="G71" s="44">
        <v>0.246</v>
      </c>
      <c r="H71" s="80" t="s">
        <v>70</v>
      </c>
    </row>
    <row r="72" spans="1:8" ht="12.75">
      <c r="A72" s="8" t="s">
        <v>71</v>
      </c>
      <c r="B72" s="30">
        <f>(807+1167+1049)/3255</f>
        <v>0.9287250384024578</v>
      </c>
      <c r="C72" s="45">
        <f>807/904</f>
        <v>0.8926991150442478</v>
      </c>
      <c r="D72" s="45">
        <f>1167/1227</f>
        <v>0.9511002444987775</v>
      </c>
      <c r="E72" s="45">
        <f>1049/E68</f>
        <v>0.9332740213523132</v>
      </c>
      <c r="G72" s="44">
        <v>0.754</v>
      </c>
      <c r="H72" s="80" t="s">
        <v>71</v>
      </c>
    </row>
    <row r="73" spans="1:8" ht="12.75">
      <c r="A73" s="8" t="s">
        <v>91</v>
      </c>
      <c r="B73" s="28">
        <v>0.462</v>
      </c>
      <c r="C73" s="44">
        <f>452/800</f>
        <v>0.565</v>
      </c>
      <c r="D73" s="44">
        <f>544/1167</f>
        <v>0.4661525278491859</v>
      </c>
      <c r="E73" s="44">
        <f>398/1049</f>
        <v>0.3794089609151573</v>
      </c>
      <c r="G73" s="78">
        <v>0.445</v>
      </c>
      <c r="H73" s="80" t="s">
        <v>91</v>
      </c>
    </row>
    <row r="74" spans="1:8" ht="12.75">
      <c r="A74" s="8" t="s">
        <v>72</v>
      </c>
      <c r="B74" s="19">
        <v>58</v>
      </c>
      <c r="C74" s="47">
        <v>22</v>
      </c>
      <c r="D74" s="47">
        <v>0</v>
      </c>
      <c r="E74" s="47">
        <v>36</v>
      </c>
      <c r="G74" s="70">
        <v>7264</v>
      </c>
      <c r="H74" s="80" t="s">
        <v>72</v>
      </c>
    </row>
    <row r="75" spans="1:8" ht="12.75">
      <c r="A75" s="8" t="s">
        <v>73</v>
      </c>
      <c r="B75" s="19">
        <v>26</v>
      </c>
      <c r="C75" s="39">
        <v>15</v>
      </c>
      <c r="D75" s="39">
        <v>0</v>
      </c>
      <c r="E75" s="39">
        <v>11</v>
      </c>
      <c r="G75" s="70">
        <v>6039</v>
      </c>
      <c r="H75" s="80" t="s">
        <v>73</v>
      </c>
    </row>
    <row r="76" spans="1:8" ht="12.75">
      <c r="A76" s="8" t="s">
        <v>74</v>
      </c>
      <c r="B76" s="19">
        <v>72</v>
      </c>
      <c r="C76" s="39">
        <v>31</v>
      </c>
      <c r="D76" s="39">
        <v>29</v>
      </c>
      <c r="E76" s="39">
        <v>12</v>
      </c>
      <c r="G76" s="70">
        <v>1996</v>
      </c>
      <c r="H76" s="80" t="s">
        <v>74</v>
      </c>
    </row>
    <row r="77" spans="1:8" ht="12.75">
      <c r="A77" s="8" t="s">
        <v>75</v>
      </c>
      <c r="B77" s="49">
        <v>43</v>
      </c>
      <c r="C77" s="39"/>
      <c r="D77" s="39"/>
      <c r="E77" s="39"/>
      <c r="G77" s="70">
        <v>2874</v>
      </c>
      <c r="H77" s="8" t="s">
        <v>75</v>
      </c>
    </row>
    <row r="78" spans="1:8" ht="12.75">
      <c r="A78" s="8" t="s">
        <v>76</v>
      </c>
      <c r="B78" s="48">
        <f>SUM(C78:E78)</f>
        <v>35</v>
      </c>
      <c r="C78" s="19">
        <v>0</v>
      </c>
      <c r="D78" s="39">
        <v>23</v>
      </c>
      <c r="E78" s="39">
        <v>12</v>
      </c>
      <c r="F78" s="39"/>
      <c r="G78" s="70">
        <v>644</v>
      </c>
      <c r="H78" s="80" t="s">
        <v>76</v>
      </c>
    </row>
    <row r="79" spans="1:8" ht="12.75">
      <c r="A79" s="8" t="s">
        <v>77</v>
      </c>
      <c r="B79" s="19">
        <v>1438</v>
      </c>
      <c r="C79" s="39">
        <f>112+468</f>
        <v>580</v>
      </c>
      <c r="D79" s="39">
        <v>258</v>
      </c>
      <c r="E79" s="39">
        <v>582</v>
      </c>
      <c r="G79" s="70">
        <v>16074</v>
      </c>
      <c r="H79" s="80" t="s">
        <v>77</v>
      </c>
    </row>
    <row r="80" spans="1:8" ht="12.75">
      <c r="A80" s="8" t="s">
        <v>78</v>
      </c>
      <c r="B80" s="19">
        <f>SUM(C80:E80)</f>
        <v>147</v>
      </c>
      <c r="C80" s="39">
        <v>82</v>
      </c>
      <c r="D80" s="39">
        <v>26</v>
      </c>
      <c r="E80" s="39">
        <v>39</v>
      </c>
      <c r="G80" s="70">
        <v>3569</v>
      </c>
      <c r="H80" s="80" t="s">
        <v>78</v>
      </c>
    </row>
    <row r="81" spans="1:8" ht="12.75">
      <c r="A81" s="8" t="s">
        <v>79</v>
      </c>
      <c r="B81" s="19">
        <f>SUM(C81:E81)</f>
        <v>2125</v>
      </c>
      <c r="C81" s="39">
        <f>327+68+53+6</f>
        <v>454</v>
      </c>
      <c r="D81" s="39">
        <f>358+21+102+584</f>
        <v>1065</v>
      </c>
      <c r="E81" s="39">
        <f>190+103+131+182</f>
        <v>606</v>
      </c>
      <c r="G81" s="70">
        <v>19652</v>
      </c>
      <c r="H81" s="80" t="s">
        <v>79</v>
      </c>
    </row>
    <row r="82" spans="1:8" ht="14.25">
      <c r="A82" s="29" t="s">
        <v>80</v>
      </c>
      <c r="B82" s="19"/>
      <c r="C82" s="43"/>
      <c r="D82" s="43"/>
      <c r="E82" s="43"/>
      <c r="G82"/>
      <c r="H82" s="87" t="s">
        <v>80</v>
      </c>
    </row>
    <row r="83" spans="1:8" ht="12.75">
      <c r="A83" s="9" t="s">
        <v>81</v>
      </c>
      <c r="B83" s="16">
        <v>4176</v>
      </c>
      <c r="C83" s="16">
        <v>1450</v>
      </c>
      <c r="D83" s="16">
        <v>1203</v>
      </c>
      <c r="E83" s="16">
        <v>1523</v>
      </c>
      <c r="F83" s="17"/>
      <c r="G83" s="70">
        <v>35741</v>
      </c>
      <c r="H83" t="s">
        <v>81</v>
      </c>
    </row>
    <row r="84" spans="1:8" ht="12.75">
      <c r="A84" s="9" t="s">
        <v>92</v>
      </c>
      <c r="B84" s="30">
        <v>0.448</v>
      </c>
      <c r="C84" s="50">
        <f>C83/C5</f>
        <v>0.4730831973898858</v>
      </c>
      <c r="D84" s="50">
        <f>D83/D5</f>
        <v>0.3909652258693533</v>
      </c>
      <c r="E84" s="50">
        <f>E83/E5</f>
        <v>0.47878025778057215</v>
      </c>
      <c r="G84" s="44">
        <v>0.306</v>
      </c>
      <c r="H84" t="s">
        <v>209</v>
      </c>
    </row>
    <row r="85" spans="1:8" ht="12.75">
      <c r="A85" s="9" t="s">
        <v>93</v>
      </c>
      <c r="B85" s="30">
        <v>0.842</v>
      </c>
      <c r="C85" s="27">
        <v>0.8413502109704641</v>
      </c>
      <c r="D85" s="27">
        <v>0.8395669291338582</v>
      </c>
      <c r="E85" s="27">
        <v>0.8359240069084629</v>
      </c>
      <c r="G85" s="44">
        <v>0.403</v>
      </c>
      <c r="H85" t="s">
        <v>210</v>
      </c>
    </row>
    <row r="86" spans="1:8" ht="12.75">
      <c r="A86" s="9" t="s">
        <v>82</v>
      </c>
      <c r="B86" s="28">
        <v>0.575</v>
      </c>
      <c r="C86" s="27">
        <v>0.5957805907172996</v>
      </c>
      <c r="D86" s="27">
        <v>0.5275590551181102</v>
      </c>
      <c r="E86" s="27">
        <v>0.5958549222797928</v>
      </c>
      <c r="G86" s="44">
        <v>0.718</v>
      </c>
      <c r="H86" t="s">
        <v>211</v>
      </c>
    </row>
    <row r="87" spans="1:8" ht="12.75">
      <c r="A87" s="9" t="s">
        <v>94</v>
      </c>
      <c r="B87" s="31">
        <v>0.58</v>
      </c>
      <c r="C87" s="51">
        <f>390/689</f>
        <v>0.5660377358490566</v>
      </c>
      <c r="D87" s="51">
        <f>388/606</f>
        <v>0.6402640264026402</v>
      </c>
      <c r="E87" s="51">
        <f>349/649</f>
        <v>0.5377503852080123</v>
      </c>
      <c r="G87" s="78">
        <v>0.282</v>
      </c>
      <c r="H87" t="s">
        <v>212</v>
      </c>
    </row>
    <row r="88" spans="1:8" ht="12.75">
      <c r="A88" s="15" t="s">
        <v>83</v>
      </c>
      <c r="B88" s="31"/>
      <c r="G88"/>
      <c r="H88" s="81" t="s">
        <v>83</v>
      </c>
    </row>
    <row r="89" spans="1:8" ht="12.75">
      <c r="A89" s="8" t="s">
        <v>95</v>
      </c>
      <c r="B89" s="28">
        <v>0.514</v>
      </c>
      <c r="C89" s="27">
        <v>0.53</v>
      </c>
      <c r="D89" s="27">
        <v>0.436</v>
      </c>
      <c r="E89" s="27">
        <v>0.574</v>
      </c>
      <c r="G89" s="44">
        <v>0.392</v>
      </c>
      <c r="H89" s="80" t="s">
        <v>213</v>
      </c>
    </row>
    <row r="90" spans="1:8" ht="12.75">
      <c r="A90" s="8" t="s">
        <v>96</v>
      </c>
      <c r="B90" s="28">
        <v>0.486</v>
      </c>
      <c r="C90" s="44">
        <v>0.47</v>
      </c>
      <c r="D90" s="44">
        <v>0.564</v>
      </c>
      <c r="E90" s="44">
        <v>0.426</v>
      </c>
      <c r="G90" s="44">
        <v>0.608</v>
      </c>
      <c r="H90" s="80" t="s">
        <v>96</v>
      </c>
    </row>
    <row r="91" spans="1:8" ht="12.75">
      <c r="A91" s="8" t="s">
        <v>97</v>
      </c>
      <c r="B91" s="28">
        <v>0.136</v>
      </c>
      <c r="C91" s="44">
        <v>0.07</v>
      </c>
      <c r="D91" s="44">
        <v>0.267</v>
      </c>
      <c r="E91" s="44">
        <v>0.07</v>
      </c>
      <c r="G91" s="44">
        <v>0.162</v>
      </c>
      <c r="H91" s="80" t="s">
        <v>97</v>
      </c>
    </row>
    <row r="92" spans="1:8" ht="12.75">
      <c r="A92" s="8" t="s">
        <v>98</v>
      </c>
      <c r="B92" s="28">
        <v>0.103</v>
      </c>
      <c r="C92" s="44">
        <v>0.036</v>
      </c>
      <c r="D92" s="44">
        <v>0.21</v>
      </c>
      <c r="E92" s="44">
        <v>0.059</v>
      </c>
      <c r="G92" s="86">
        <v>0.124</v>
      </c>
      <c r="H92" s="80" t="s">
        <v>214</v>
      </c>
    </row>
    <row r="93" spans="1:9" s="15" customFormat="1" ht="12.75">
      <c r="A93" s="29" t="s">
        <v>84</v>
      </c>
      <c r="B93" s="32"/>
      <c r="G93"/>
      <c r="H93" s="87" t="s">
        <v>84</v>
      </c>
      <c r="I93" s="9"/>
    </row>
    <row r="94" spans="1:9" ht="12.75">
      <c r="A94" s="33" t="s">
        <v>99</v>
      </c>
      <c r="B94" s="16">
        <v>3274</v>
      </c>
      <c r="C94" s="9">
        <v>1035</v>
      </c>
      <c r="D94" s="9">
        <v>1287</v>
      </c>
      <c r="E94" s="9">
        <v>952</v>
      </c>
      <c r="G94" s="70">
        <v>50748</v>
      </c>
      <c r="H94" s="88" t="s">
        <v>215</v>
      </c>
      <c r="I94" s="15"/>
    </row>
    <row r="95" spans="1:8" ht="12.75">
      <c r="A95" s="30" t="s">
        <v>100</v>
      </c>
      <c r="B95" s="30">
        <v>0.5259437751004016</v>
      </c>
      <c r="C95" s="27">
        <v>0.5275229357798165</v>
      </c>
      <c r="D95" s="27">
        <v>0.6090866067203029</v>
      </c>
      <c r="E95" s="27">
        <v>0.4427906976744186</v>
      </c>
      <c r="G95" s="44">
        <v>0.569</v>
      </c>
      <c r="H95" s="89" t="s">
        <v>216</v>
      </c>
    </row>
    <row r="96" spans="1:8" ht="12.75">
      <c r="A96" s="30" t="s">
        <v>116</v>
      </c>
      <c r="B96" s="8">
        <v>523</v>
      </c>
      <c r="C96" s="9">
        <v>180</v>
      </c>
      <c r="D96" s="9">
        <v>140</v>
      </c>
      <c r="E96" s="9">
        <v>203</v>
      </c>
      <c r="G96" s="44"/>
      <c r="H96" s="30" t="s">
        <v>116</v>
      </c>
    </row>
    <row r="97" spans="1:8" ht="12.75">
      <c r="A97" s="30" t="s">
        <v>112</v>
      </c>
      <c r="B97" s="30">
        <v>0.15974343310934636</v>
      </c>
      <c r="C97" s="27">
        <v>0.17391304347826086</v>
      </c>
      <c r="D97" s="27">
        <v>0.10878010878010878</v>
      </c>
      <c r="E97" s="27">
        <v>0.21323529411764705</v>
      </c>
      <c r="G97" s="44">
        <v>0.091</v>
      </c>
      <c r="H97" s="89" t="s">
        <v>112</v>
      </c>
    </row>
    <row r="98" spans="1:8" ht="12.75">
      <c r="A98" s="30" t="s">
        <v>117</v>
      </c>
      <c r="B98" s="16">
        <v>2951</v>
      </c>
      <c r="C98" s="9">
        <v>927</v>
      </c>
      <c r="D98" s="9">
        <v>826</v>
      </c>
      <c r="E98" s="9">
        <v>1198</v>
      </c>
      <c r="G98" s="44"/>
      <c r="H98" s="30" t="s">
        <v>117</v>
      </c>
    </row>
    <row r="99" spans="1:8" ht="12.75">
      <c r="A99" s="30" t="s">
        <v>121</v>
      </c>
      <c r="B99" s="46">
        <v>0.474</v>
      </c>
      <c r="C99" s="50">
        <v>0.4724770642201835</v>
      </c>
      <c r="D99" s="50">
        <v>0.3909133932796971</v>
      </c>
      <c r="E99" s="50">
        <v>0.5572093023255814</v>
      </c>
      <c r="G99" s="44">
        <v>0.431</v>
      </c>
      <c r="H99" s="89" t="s">
        <v>217</v>
      </c>
    </row>
    <row r="100" spans="1:8" ht="12.75">
      <c r="A100" s="33" t="s">
        <v>101</v>
      </c>
      <c r="B100" s="8">
        <v>3081</v>
      </c>
      <c r="C100" s="5">
        <v>1012</v>
      </c>
      <c r="D100" s="6">
        <v>979</v>
      </c>
      <c r="E100" s="5">
        <v>1090</v>
      </c>
      <c r="G100" s="70">
        <v>32718</v>
      </c>
      <c r="H100" s="88" t="s">
        <v>218</v>
      </c>
    </row>
    <row r="101" spans="1:8" ht="12.75">
      <c r="A101" s="8" t="s">
        <v>102</v>
      </c>
      <c r="B101" s="8">
        <v>38</v>
      </c>
      <c r="C101" s="6">
        <v>8</v>
      </c>
      <c r="D101" s="6">
        <v>8</v>
      </c>
      <c r="E101" s="6">
        <v>22</v>
      </c>
      <c r="G101" s="70">
        <v>1292</v>
      </c>
      <c r="H101" s="90" t="s">
        <v>219</v>
      </c>
    </row>
    <row r="102" spans="1:8" ht="12.75">
      <c r="A102" s="30" t="s">
        <v>103</v>
      </c>
      <c r="B102" s="30">
        <v>0.012309685779073534</v>
      </c>
      <c r="C102" s="50">
        <v>0.00790513833992095</v>
      </c>
      <c r="D102" s="50">
        <v>0.008171603677221655</v>
      </c>
      <c r="E102" s="50">
        <v>0.02018348623853211</v>
      </c>
      <c r="G102" s="44">
        <v>0.039</v>
      </c>
      <c r="H102" s="91" t="s">
        <v>220</v>
      </c>
    </row>
    <row r="103" spans="1:8" ht="12.75">
      <c r="A103" s="8" t="s">
        <v>104</v>
      </c>
      <c r="B103" s="8">
        <v>242</v>
      </c>
      <c r="C103" s="9">
        <v>114</v>
      </c>
      <c r="D103" s="9">
        <v>40</v>
      </c>
      <c r="E103" s="39">
        <v>88</v>
      </c>
      <c r="G103" s="70">
        <v>2618</v>
      </c>
      <c r="H103" s="90" t="s">
        <v>221</v>
      </c>
    </row>
    <row r="104" spans="1:8" ht="12.75">
      <c r="A104" s="30" t="s">
        <v>105</v>
      </c>
      <c r="B104" s="30">
        <v>0.07839326206673146</v>
      </c>
      <c r="C104" s="50">
        <v>0.11264822134387352</v>
      </c>
      <c r="D104" s="50">
        <v>0.04085801838610827</v>
      </c>
      <c r="E104" s="50">
        <v>0.08073394495412844</v>
      </c>
      <c r="G104" s="44">
        <v>0.08</v>
      </c>
      <c r="H104" s="91" t="s">
        <v>105</v>
      </c>
    </row>
    <row r="105" spans="1:8" ht="12.75">
      <c r="A105" s="8" t="s">
        <v>106</v>
      </c>
      <c r="B105" s="8">
        <v>340</v>
      </c>
      <c r="C105" s="9">
        <v>116</v>
      </c>
      <c r="D105" s="9">
        <v>82</v>
      </c>
      <c r="E105" s="39">
        <v>142</v>
      </c>
      <c r="G105" s="70">
        <v>5836</v>
      </c>
      <c r="H105" s="90" t="s">
        <v>222</v>
      </c>
    </row>
    <row r="106" spans="1:8" ht="12.75">
      <c r="A106" s="30" t="s">
        <v>107</v>
      </c>
      <c r="B106" s="30">
        <v>0.11208292840945902</v>
      </c>
      <c r="C106" s="50">
        <v>0.11462450592885376</v>
      </c>
      <c r="D106" s="50">
        <v>0.08375893769152196</v>
      </c>
      <c r="E106" s="50">
        <v>0.13027522935779817</v>
      </c>
      <c r="G106" s="44">
        <v>0.17800000000000002</v>
      </c>
      <c r="H106" s="91" t="s">
        <v>223</v>
      </c>
    </row>
    <row r="107" spans="1:8" ht="12.75">
      <c r="A107" s="33" t="s">
        <v>108</v>
      </c>
      <c r="B107" s="16">
        <v>1375</v>
      </c>
      <c r="C107" s="9">
        <v>479</v>
      </c>
      <c r="D107" s="9">
        <v>471</v>
      </c>
      <c r="E107" s="39">
        <v>425</v>
      </c>
      <c r="G107" s="70">
        <v>14718</v>
      </c>
      <c r="H107" s="92" t="s">
        <v>224</v>
      </c>
    </row>
    <row r="108" spans="1:8" ht="12.75">
      <c r="A108" s="30" t="s">
        <v>109</v>
      </c>
      <c r="B108" s="30">
        <v>0.44541626174279236</v>
      </c>
      <c r="C108" s="50">
        <v>0.4733201581027668</v>
      </c>
      <c r="D108" s="50">
        <v>0.4811031664964249</v>
      </c>
      <c r="E108" s="50">
        <v>0.38990825688073394</v>
      </c>
      <c r="G108" s="44">
        <v>0.45</v>
      </c>
      <c r="H108" s="91" t="s">
        <v>225</v>
      </c>
    </row>
    <row r="109" spans="1:8" ht="12.75">
      <c r="A109" s="33" t="s">
        <v>110</v>
      </c>
      <c r="B109" s="16">
        <v>1086</v>
      </c>
      <c r="C109" s="9">
        <v>295</v>
      </c>
      <c r="D109" s="9">
        <v>378</v>
      </c>
      <c r="E109" s="39">
        <v>413</v>
      </c>
      <c r="G109" s="70">
        <v>8254</v>
      </c>
      <c r="H109" s="92" t="s">
        <v>226</v>
      </c>
    </row>
    <row r="110" spans="1:8" ht="12.75">
      <c r="A110" s="30" t="s">
        <v>111</v>
      </c>
      <c r="B110" s="30">
        <v>0.35179786200194363</v>
      </c>
      <c r="C110" s="50">
        <v>0.29150197628458496</v>
      </c>
      <c r="D110" s="50">
        <v>0.3861082737487232</v>
      </c>
      <c r="E110" s="50">
        <v>0.37889908256880733</v>
      </c>
      <c r="G110" s="44">
        <v>0.252</v>
      </c>
      <c r="H110" s="91" t="s">
        <v>227</v>
      </c>
    </row>
    <row r="111" ht="12.75">
      <c r="B111" s="30"/>
    </row>
    <row r="112" spans="1:2" ht="12.75">
      <c r="A112" s="30"/>
      <c r="B112" s="30"/>
    </row>
    <row r="113" spans="1:2" ht="14.25">
      <c r="A113" s="34" t="s">
        <v>3</v>
      </c>
      <c r="B113" s="30"/>
    </row>
    <row r="114" ht="14.25">
      <c r="A114" s="35" t="s">
        <v>4</v>
      </c>
    </row>
    <row r="115" ht="14.25">
      <c r="A115" s="36" t="s">
        <v>5</v>
      </c>
    </row>
    <row r="116" ht="14.25">
      <c r="A116" s="36" t="s">
        <v>6</v>
      </c>
    </row>
    <row r="117" ht="14.25">
      <c r="A117" s="36" t="s">
        <v>7</v>
      </c>
    </row>
    <row r="118" ht="14.25">
      <c r="A118" s="37" t="s">
        <v>8</v>
      </c>
    </row>
    <row r="119" ht="14.25">
      <c r="A119" s="36" t="s">
        <v>9</v>
      </c>
    </row>
    <row r="120" ht="14.25">
      <c r="A120" s="36" t="s">
        <v>10</v>
      </c>
    </row>
    <row r="121" ht="14.25">
      <c r="A121" s="36" t="s">
        <v>11</v>
      </c>
    </row>
    <row r="122" ht="14.25">
      <c r="A122" s="37" t="s">
        <v>12</v>
      </c>
    </row>
    <row r="123" ht="12.75">
      <c r="A123" s="38"/>
    </row>
  </sheetData>
  <printOptions/>
  <pageMargins left="0.75" right="0.75" top="1" bottom="1" header="0.5" footer="0.5"/>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O19"/>
  <sheetViews>
    <sheetView workbookViewId="0" topLeftCell="A1">
      <selection activeCell="A19" sqref="A19"/>
    </sheetView>
  </sheetViews>
  <sheetFormatPr defaultColWidth="9.140625" defaultRowHeight="12.75"/>
  <cols>
    <col min="1" max="1" width="14.7109375" style="0" customWidth="1"/>
  </cols>
  <sheetData>
    <row r="1" spans="1:10" ht="12.75">
      <c r="A1" s="73" t="s">
        <v>177</v>
      </c>
      <c r="B1" s="73"/>
      <c r="C1" s="73"/>
      <c r="D1" s="73"/>
      <c r="E1" s="73"/>
      <c r="F1" s="73"/>
      <c r="G1" s="73"/>
      <c r="H1" s="73"/>
      <c r="J1" t="s">
        <v>178</v>
      </c>
    </row>
    <row r="2" spans="1:15" ht="12.75">
      <c r="A2" s="73"/>
      <c r="B2" s="73">
        <v>2007</v>
      </c>
      <c r="C2" s="73">
        <v>2006</v>
      </c>
      <c r="D2" s="73">
        <v>2005</v>
      </c>
      <c r="E2" s="73">
        <v>2004</v>
      </c>
      <c r="F2" s="73">
        <v>2003</v>
      </c>
      <c r="G2" s="73"/>
      <c r="H2" s="73"/>
      <c r="J2" s="73"/>
      <c r="K2" s="73">
        <v>2007</v>
      </c>
      <c r="L2" s="73">
        <v>2006</v>
      </c>
      <c r="M2" s="73">
        <v>2005</v>
      </c>
      <c r="N2" s="73">
        <v>2004</v>
      </c>
      <c r="O2" s="73">
        <v>2003</v>
      </c>
    </row>
    <row r="3" spans="1:15" ht="12.75">
      <c r="A3" s="74" t="s">
        <v>179</v>
      </c>
      <c r="B3">
        <v>1</v>
      </c>
      <c r="C3">
        <v>2</v>
      </c>
      <c r="D3">
        <v>2</v>
      </c>
      <c r="E3">
        <v>1</v>
      </c>
      <c r="F3">
        <v>2</v>
      </c>
      <c r="J3" s="74" t="s">
        <v>179</v>
      </c>
      <c r="K3">
        <v>1</v>
      </c>
      <c r="L3">
        <v>2</v>
      </c>
      <c r="M3">
        <v>2</v>
      </c>
      <c r="N3">
        <v>1</v>
      </c>
      <c r="O3">
        <v>2</v>
      </c>
    </row>
    <row r="4" spans="1:15" ht="12.75">
      <c r="A4" s="74" t="s">
        <v>180</v>
      </c>
      <c r="B4">
        <v>4</v>
      </c>
      <c r="C4">
        <v>2</v>
      </c>
      <c r="D4">
        <v>7</v>
      </c>
      <c r="E4">
        <v>1</v>
      </c>
      <c r="F4">
        <v>3</v>
      </c>
      <c r="J4" s="74" t="s">
        <v>180</v>
      </c>
      <c r="K4">
        <v>4</v>
      </c>
      <c r="L4">
        <v>2</v>
      </c>
      <c r="M4">
        <v>7</v>
      </c>
      <c r="N4">
        <v>1</v>
      </c>
      <c r="O4">
        <v>3</v>
      </c>
    </row>
    <row r="5" spans="1:15" ht="12.75">
      <c r="A5" s="74" t="s">
        <v>181</v>
      </c>
      <c r="B5">
        <v>64</v>
      </c>
      <c r="C5">
        <v>90</v>
      </c>
      <c r="D5">
        <v>74</v>
      </c>
      <c r="E5">
        <v>85</v>
      </c>
      <c r="F5">
        <v>84</v>
      </c>
      <c r="J5" s="74" t="s">
        <v>181</v>
      </c>
      <c r="K5">
        <v>64</v>
      </c>
      <c r="L5">
        <v>90</v>
      </c>
      <c r="M5">
        <v>74</v>
      </c>
      <c r="N5">
        <v>85</v>
      </c>
      <c r="O5">
        <v>84</v>
      </c>
    </row>
    <row r="6" spans="1:15" ht="12.75">
      <c r="A6" s="74" t="s">
        <v>182</v>
      </c>
      <c r="B6">
        <v>50</v>
      </c>
      <c r="C6">
        <v>65</v>
      </c>
      <c r="D6">
        <v>63</v>
      </c>
      <c r="E6">
        <v>55</v>
      </c>
      <c r="F6">
        <v>59</v>
      </c>
      <c r="J6" s="74" t="s">
        <v>182</v>
      </c>
      <c r="K6">
        <v>50</v>
      </c>
      <c r="L6">
        <v>65</v>
      </c>
      <c r="M6">
        <v>63</v>
      </c>
      <c r="N6">
        <v>55</v>
      </c>
      <c r="O6">
        <v>59</v>
      </c>
    </row>
    <row r="7" spans="1:15" ht="38.25">
      <c r="A7" s="75" t="s">
        <v>183</v>
      </c>
      <c r="B7">
        <f>SUM(B3:B6)</f>
        <v>119</v>
      </c>
      <c r="C7">
        <f>SUM(C3:C6)</f>
        <v>159</v>
      </c>
      <c r="D7">
        <f>SUM(D3:D6)</f>
        <v>146</v>
      </c>
      <c r="E7">
        <f>SUM(E3:E6)</f>
        <v>142</v>
      </c>
      <c r="F7">
        <f>SUM(F3:F6)</f>
        <v>148</v>
      </c>
      <c r="J7" s="74" t="s">
        <v>184</v>
      </c>
      <c r="K7">
        <v>115</v>
      </c>
      <c r="L7">
        <v>86</v>
      </c>
      <c r="M7">
        <v>120</v>
      </c>
      <c r="N7">
        <v>139</v>
      </c>
      <c r="O7">
        <v>147</v>
      </c>
    </row>
    <row r="8" spans="1:15" ht="12.75">
      <c r="A8" s="74"/>
      <c r="J8" s="74" t="s">
        <v>185</v>
      </c>
      <c r="K8">
        <v>384</v>
      </c>
      <c r="L8">
        <v>591</v>
      </c>
      <c r="M8">
        <v>592</v>
      </c>
      <c r="N8">
        <v>685</v>
      </c>
      <c r="O8">
        <v>482</v>
      </c>
    </row>
    <row r="9" spans="1:15" ht="12.75">
      <c r="A9" s="74" t="s">
        <v>184</v>
      </c>
      <c r="B9">
        <v>115</v>
      </c>
      <c r="C9">
        <v>86</v>
      </c>
      <c r="D9">
        <v>120</v>
      </c>
      <c r="E9">
        <v>139</v>
      </c>
      <c r="F9">
        <v>147</v>
      </c>
      <c r="J9" s="74" t="s">
        <v>186</v>
      </c>
      <c r="K9">
        <v>100</v>
      </c>
      <c r="L9">
        <v>131</v>
      </c>
      <c r="M9">
        <v>169</v>
      </c>
      <c r="N9">
        <v>197</v>
      </c>
      <c r="O9">
        <v>150</v>
      </c>
    </row>
    <row r="10" spans="1:10" ht="12.75">
      <c r="A10" s="74" t="s">
        <v>185</v>
      </c>
      <c r="B10">
        <v>384</v>
      </c>
      <c r="C10">
        <v>591</v>
      </c>
      <c r="D10">
        <v>592</v>
      </c>
      <c r="E10">
        <v>685</v>
      </c>
      <c r="F10">
        <v>482</v>
      </c>
      <c r="J10" s="75"/>
    </row>
    <row r="11" spans="1:10" ht="12.75">
      <c r="A11" s="74" t="s">
        <v>186</v>
      </c>
      <c r="B11">
        <v>100</v>
      </c>
      <c r="C11">
        <v>131</v>
      </c>
      <c r="D11">
        <v>169</v>
      </c>
      <c r="E11">
        <v>197</v>
      </c>
      <c r="F11">
        <v>150</v>
      </c>
      <c r="J11" s="74"/>
    </row>
    <row r="12" spans="1:10" ht="38.25">
      <c r="A12" s="75" t="s">
        <v>187</v>
      </c>
      <c r="B12">
        <f>SUM(B9:B11)</f>
        <v>599</v>
      </c>
      <c r="C12">
        <f>SUM(C9:C11)</f>
        <v>808</v>
      </c>
      <c r="D12">
        <f>SUM(D9:D11)</f>
        <v>881</v>
      </c>
      <c r="E12">
        <f>SUM(E9:E11)</f>
        <v>1021</v>
      </c>
      <c r="F12">
        <f>SUM(F9:F11)</f>
        <v>779</v>
      </c>
      <c r="J12" s="74"/>
    </row>
    <row r="13" ht="12.75">
      <c r="A13" s="74"/>
    </row>
    <row r="14" spans="1:6" ht="12.75">
      <c r="A14" s="74" t="s">
        <v>188</v>
      </c>
      <c r="B14">
        <f>B7+B12</f>
        <v>718</v>
      </c>
      <c r="C14">
        <f>C7+C12</f>
        <v>967</v>
      </c>
      <c r="D14">
        <f>D7+D12</f>
        <v>1027</v>
      </c>
      <c r="E14">
        <f>E7+E12</f>
        <v>1163</v>
      </c>
      <c r="F14">
        <f>F7+F12</f>
        <v>927</v>
      </c>
    </row>
    <row r="15" ht="12.75">
      <c r="A15" s="74"/>
    </row>
    <row r="16" ht="12.75">
      <c r="A16" s="74" t="s">
        <v>189</v>
      </c>
    </row>
    <row r="17" ht="12.75">
      <c r="A17" s="74" t="s">
        <v>190</v>
      </c>
    </row>
    <row r="19" spans="1:2" ht="12.75">
      <c r="A19" t="s">
        <v>192</v>
      </c>
      <c r="B19" s="76" t="s">
        <v>191</v>
      </c>
    </row>
  </sheetData>
  <hyperlinks>
    <hyperlink ref="B19" r:id="rId1" display="Source:  Hartford Police Department, http://www.hartford.gov/police/crimeanalysis.htm"/>
  </hyperlink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Hartford Public Library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lilangovan</dc:creator>
  <cp:keywords/>
  <dc:description/>
  <cp:lastModifiedBy>HPL</cp:lastModifiedBy>
  <cp:lastPrinted>2008-06-09T17:54:57Z</cp:lastPrinted>
  <dcterms:created xsi:type="dcterms:W3CDTF">2008-05-14T18:07:31Z</dcterms:created>
  <dcterms:modified xsi:type="dcterms:W3CDTF">2009-01-10T19:08:01Z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